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codeName="ThisWorkbook" autoCompressPictures="0"/>
  <bookViews>
    <workbookView xWindow="0" yWindow="0" windowWidth="25520" windowHeight="15600" tabRatio="848"/>
  </bookViews>
  <sheets>
    <sheet name="I Story" sheetId="24" r:id="rId1"/>
    <sheet name="My Story" sheetId="21" r:id="rId2"/>
    <sheet name="Calculations" sheetId="28" r:id="rId3"/>
    <sheet name="Sheet1" sheetId="29" r:id="rId4"/>
  </sheets>
  <definedNames>
    <definedName name="b" localSheetId="1">'My Story'!$AQ$106</definedName>
    <definedName name="d" localSheetId="1">'My Story'!$AQ$195</definedName>
    <definedName name="e" localSheetId="1">'My Story'!$AQ$233</definedName>
    <definedName name="f" localSheetId="1">'My Story'!$AQ$276</definedName>
    <definedName name="g" localSheetId="1">'My Story'!$AQ$318</definedName>
    <definedName name="h" localSheetId="1">'My Story'!$AZ$291</definedName>
    <definedName name="i" localSheetId="1">'My Story'!$AZ$313</definedName>
    <definedName name="j" localSheetId="1">'My Story'!$AZ$341</definedName>
    <definedName name="k" localSheetId="1">'My Story'!$AF$727</definedName>
    <definedName name="l" localSheetId="1">'My Story'!$AZ$353</definedName>
    <definedName name="m" localSheetId="1">'My Story'!$AZ$375</definedName>
    <definedName name="n" localSheetId="1">'My Story'!$AZ$430</definedName>
    <definedName name="o" localSheetId="1">'My Story'!$AZ$450</definedName>
    <definedName name="p" localSheetId="1">'My Story'!$AZ$473</definedName>
    <definedName name="q" localSheetId="1">'My Story'!$AZ$528</definedName>
    <definedName name="Sign">#REF!</definedName>
    <definedName name="t" localSheetId="1">'My Story'!$AZ$644</definedName>
    <definedName name="u" localSheetId="1">'My Story'!$AZ$681</definedName>
    <definedName name="v" localSheetId="1">'My Story'!$AZ$691</definedName>
    <definedName name="w" localSheetId="1">'My Story'!$AZ$706</definedName>
    <definedName name="y" localSheetId="1">'My Story'!$AZ$724</definedName>
    <definedName name="z" localSheetId="1">'My Story'!$AZ$730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9" i="28" l="1"/>
  <c r="D47" i="28"/>
  <c r="I9" i="24"/>
  <c r="I18" i="24"/>
  <c r="I10" i="24"/>
  <c r="I8" i="24"/>
  <c r="I20" i="24"/>
  <c r="D13" i="24"/>
  <c r="I81" i="24"/>
  <c r="F1" i="24"/>
  <c r="D1" i="24"/>
  <c r="R96" i="24"/>
  <c r="E1" i="21"/>
  <c r="I102" i="24"/>
  <c r="I52" i="24"/>
  <c r="I63" i="24"/>
  <c r="I53" i="24"/>
  <c r="I80" i="24"/>
  <c r="D26" i="24"/>
  <c r="I101" i="24"/>
  <c r="DA4" i="21"/>
  <c r="CY4" i="21"/>
  <c r="I84" i="24"/>
  <c r="I46" i="24"/>
  <c r="I39" i="24"/>
  <c r="I68" i="24"/>
  <c r="D14" i="24"/>
  <c r="I93" i="24"/>
  <c r="I78" i="24"/>
  <c r="I17" i="24"/>
  <c r="D9" i="24"/>
  <c r="I100" i="24"/>
  <c r="CV4" i="21"/>
  <c r="E3" i="28"/>
  <c r="E41" i="28"/>
  <c r="E38" i="28"/>
  <c r="E37" i="28"/>
  <c r="E35" i="28"/>
  <c r="E2" i="21"/>
  <c r="C2" i="21"/>
  <c r="CT4" i="21"/>
  <c r="CQ4" i="21"/>
  <c r="CN4" i="21"/>
  <c r="CH4" i="21"/>
  <c r="I97" i="24"/>
  <c r="I98" i="24"/>
  <c r="I99" i="24"/>
  <c r="I27" i="24"/>
  <c r="D8" i="24"/>
  <c r="I29" i="24"/>
  <c r="I30" i="24"/>
  <c r="I31" i="24"/>
  <c r="I83" i="24"/>
  <c r="D18" i="24"/>
  <c r="I71" i="24"/>
  <c r="I72" i="24"/>
  <c r="I13" i="24"/>
  <c r="D12" i="24"/>
  <c r="I95" i="24"/>
  <c r="I11" i="24"/>
  <c r="I57" i="24"/>
  <c r="I25" i="24"/>
  <c r="I24" i="24"/>
  <c r="D27" i="24"/>
  <c r="I43" i="24"/>
  <c r="I44" i="24"/>
  <c r="I82" i="24"/>
  <c r="I37" i="24"/>
  <c r="D25" i="24"/>
  <c r="I49" i="24"/>
  <c r="I51" i="24"/>
  <c r="D24" i="24"/>
  <c r="I73" i="24"/>
  <c r="I91" i="24"/>
  <c r="I74" i="24"/>
  <c r="I75" i="24"/>
  <c r="I35" i="24"/>
  <c r="D23" i="24"/>
  <c r="I15" i="24"/>
  <c r="I23" i="24"/>
  <c r="I22" i="24"/>
  <c r="I50" i="24"/>
  <c r="I32" i="24"/>
  <c r="D22" i="24"/>
  <c r="I70" i="24"/>
  <c r="I59" i="24"/>
  <c r="D21" i="24"/>
  <c r="I45" i="24"/>
  <c r="I16" i="24"/>
  <c r="I19" i="24"/>
  <c r="D19" i="24"/>
  <c r="I12" i="24"/>
  <c r="I62" i="24"/>
  <c r="I38" i="24"/>
  <c r="D17" i="24"/>
  <c r="I76" i="24"/>
  <c r="I26" i="24"/>
  <c r="I14" i="24"/>
  <c r="I77" i="24"/>
  <c r="D16" i="24"/>
  <c r="I64" i="24"/>
  <c r="I41" i="24"/>
  <c r="D15" i="24"/>
  <c r="D20" i="24"/>
  <c r="I66" i="24"/>
  <c r="I67" i="24"/>
  <c r="I86" i="24"/>
  <c r="I87" i="24"/>
  <c r="I90" i="24"/>
  <c r="I88" i="24"/>
  <c r="I89" i="24"/>
  <c r="I65" i="24"/>
  <c r="I94" i="24"/>
  <c r="I33" i="24"/>
  <c r="I34" i="24"/>
  <c r="D10" i="24"/>
  <c r="I85" i="24"/>
  <c r="D11" i="24"/>
  <c r="I92" i="24"/>
  <c r="BO4" i="21"/>
  <c r="CI4" i="21"/>
  <c r="M94" i="24"/>
  <c r="M93" i="24"/>
  <c r="I5" i="24"/>
  <c r="AK4" i="21"/>
  <c r="M5" i="24"/>
  <c r="I21" i="24"/>
  <c r="I69" i="24"/>
  <c r="AI4" i="21"/>
  <c r="I61" i="24"/>
  <c r="D4" i="24"/>
  <c r="CG4" i="21"/>
  <c r="M92" i="24"/>
  <c r="CF4" i="21"/>
  <c r="M91" i="24"/>
  <c r="CE4" i="21"/>
  <c r="CD4" i="21"/>
  <c r="M88" i="24"/>
  <c r="CC4" i="21"/>
  <c r="M87" i="24"/>
  <c r="CB4" i="21"/>
  <c r="M86" i="24"/>
  <c r="M90" i="24"/>
  <c r="M89" i="24"/>
  <c r="L4" i="21"/>
  <c r="M37" i="24"/>
  <c r="CA4" i="21"/>
  <c r="M85" i="24"/>
  <c r="I79" i="24"/>
  <c r="R98" i="24"/>
  <c r="I7" i="24"/>
  <c r="BZ4" i="21"/>
  <c r="M84" i="24"/>
  <c r="BY4" i="21"/>
  <c r="I28" i="24"/>
  <c r="I40" i="24"/>
  <c r="BX4" i="21"/>
  <c r="M82" i="24"/>
  <c r="I4" i="24"/>
  <c r="BB4" i="21"/>
  <c r="M61" i="24"/>
  <c r="BW4" i="21"/>
  <c r="M81" i="24"/>
  <c r="AB4" i="21"/>
  <c r="BV4" i="21"/>
  <c r="M79" i="24"/>
  <c r="BU4" i="21"/>
  <c r="M78" i="24"/>
  <c r="M80" i="24"/>
  <c r="BH4" i="21"/>
  <c r="M68" i="24"/>
  <c r="K4" i="21"/>
  <c r="M9" i="24"/>
  <c r="I56" i="24"/>
  <c r="D6" i="24"/>
  <c r="F8" i="24"/>
  <c r="BT4" i="21"/>
  <c r="M76" i="24"/>
  <c r="BN4" i="21"/>
  <c r="M75" i="24"/>
  <c r="BM4" i="21"/>
  <c r="M74" i="24"/>
  <c r="BL4" i="21"/>
  <c r="M73" i="24"/>
  <c r="BK4" i="21"/>
  <c r="M72" i="24"/>
  <c r="BJ4" i="21"/>
  <c r="M71" i="24"/>
  <c r="BI4" i="21"/>
  <c r="M70" i="24"/>
  <c r="M41" i="24"/>
  <c r="M83" i="24"/>
  <c r="M77" i="24"/>
  <c r="BG4" i="21"/>
  <c r="M67" i="24"/>
  <c r="BF4" i="21"/>
  <c r="M66" i="24"/>
  <c r="K60" i="24"/>
  <c r="AQ4" i="21"/>
  <c r="M21" i="24"/>
  <c r="AX4" i="21"/>
  <c r="M64" i="24"/>
  <c r="BE4" i="21"/>
  <c r="M65" i="24"/>
  <c r="BD4" i="21"/>
  <c r="M63" i="24"/>
  <c r="E13" i="28"/>
  <c r="BC4" i="21"/>
  <c r="M62" i="24"/>
  <c r="BA4" i="21"/>
  <c r="AZ4" i="21"/>
  <c r="M59" i="24"/>
  <c r="I58" i="24"/>
  <c r="AY4" i="21"/>
  <c r="M58" i="24"/>
  <c r="D3" i="24"/>
  <c r="I48" i="24"/>
  <c r="E28" i="28"/>
  <c r="I47" i="24"/>
  <c r="J4" i="21"/>
  <c r="M35" i="24"/>
  <c r="AV4" i="21"/>
  <c r="M56" i="24"/>
  <c r="I54" i="24"/>
  <c r="I36" i="24"/>
  <c r="D4" i="21"/>
  <c r="M69" i="24"/>
  <c r="M19" i="24"/>
  <c r="M27" i="24"/>
  <c r="G4" i="21"/>
  <c r="M12" i="24"/>
  <c r="O4" i="21"/>
  <c r="M13" i="24"/>
  <c r="M10" i="24"/>
  <c r="F6" i="24"/>
  <c r="AU4" i="21"/>
  <c r="M22" i="24"/>
  <c r="AT4" i="21"/>
  <c r="M23" i="24"/>
  <c r="AS4" i="21"/>
  <c r="AR4" i="21"/>
  <c r="M25" i="24"/>
  <c r="AP4" i="21"/>
  <c r="AO4" i="21"/>
  <c r="M34" i="24"/>
  <c r="AN4" i="21"/>
  <c r="AM4" i="21"/>
  <c r="M54" i="24"/>
  <c r="AL4" i="21"/>
  <c r="M39" i="24"/>
  <c r="M15" i="24"/>
  <c r="AJ4" i="21"/>
  <c r="M14" i="24"/>
  <c r="M29" i="24"/>
  <c r="AH4" i="21"/>
  <c r="M28" i="24"/>
  <c r="AG4" i="21"/>
  <c r="M49" i="24"/>
  <c r="AF4" i="21"/>
  <c r="M31" i="24"/>
  <c r="AE4" i="21"/>
  <c r="M30" i="24"/>
  <c r="AD4" i="21"/>
  <c r="AC4" i="21"/>
  <c r="M26" i="24"/>
  <c r="AA4" i="21"/>
  <c r="M53" i="24"/>
  <c r="Z4" i="21"/>
  <c r="M40" i="24"/>
  <c r="Y4" i="21"/>
  <c r="M8" i="24"/>
  <c r="X4" i="21"/>
  <c r="M51" i="24"/>
  <c r="W4" i="21"/>
  <c r="M47" i="24"/>
  <c r="V4" i="21"/>
  <c r="M45" i="24"/>
  <c r="U4" i="21"/>
  <c r="M43" i="24"/>
  <c r="T4" i="21"/>
  <c r="M46" i="24"/>
  <c r="S4" i="21"/>
  <c r="M44" i="24"/>
  <c r="R4" i="21"/>
  <c r="M50" i="24"/>
  <c r="Q4" i="21"/>
  <c r="P4" i="21"/>
  <c r="M11" i="24"/>
  <c r="N4" i="21"/>
  <c r="M32" i="24"/>
  <c r="M4" i="21"/>
  <c r="M38" i="24"/>
  <c r="I4" i="21"/>
  <c r="M33" i="24"/>
  <c r="H4" i="21"/>
  <c r="M36" i="24"/>
  <c r="F4" i="21"/>
  <c r="M16" i="24"/>
  <c r="B4" i="21"/>
  <c r="M4" i="24"/>
  <c r="M52" i="24"/>
  <c r="M57" i="24"/>
  <c r="M48" i="24"/>
  <c r="M24" i="24"/>
  <c r="M7" i="24"/>
  <c r="M20" i="24"/>
  <c r="C4" i="21"/>
  <c r="M18" i="24"/>
  <c r="E16" i="28"/>
  <c r="E8" i="28"/>
  <c r="E4" i="21"/>
  <c r="R90" i="24"/>
  <c r="M17" i="24"/>
  <c r="R94" i="24"/>
  <c r="E36" i="28"/>
  <c r="E40" i="28"/>
  <c r="E17" i="28"/>
  <c r="E21" i="28"/>
  <c r="E31" i="28"/>
  <c r="E23" i="28"/>
  <c r="E27" i="28"/>
  <c r="E11" i="28"/>
  <c r="E12" i="28"/>
  <c r="E9" i="28"/>
  <c r="E25" i="28"/>
  <c r="E29" i="28"/>
  <c r="E32" i="28"/>
  <c r="E10" i="28"/>
  <c r="E19" i="28"/>
</calcChain>
</file>

<file path=xl/sharedStrings.xml><?xml version="1.0" encoding="utf-8"?>
<sst xmlns="http://schemas.openxmlformats.org/spreadsheetml/2006/main" count="10998" uniqueCount="7907">
  <si>
    <t>found</t>
  </si>
  <si>
    <t>altered</t>
  </si>
  <si>
    <t>neglected</t>
  </si>
  <si>
    <t>Billion</t>
  </si>
  <si>
    <t>Trillion</t>
  </si>
  <si>
    <t>Quadrillion</t>
  </si>
  <si>
    <t>Quintillion</t>
  </si>
  <si>
    <t>Sextillion</t>
  </si>
  <si>
    <t>Septillion</t>
  </si>
  <si>
    <t>Octillion</t>
  </si>
  <si>
    <t>Nonillion</t>
  </si>
  <si>
    <t>who</t>
  </si>
  <si>
    <t>quantity</t>
  </si>
  <si>
    <t>genre</t>
  </si>
  <si>
    <t>result</t>
  </si>
  <si>
    <t>Number of Stories</t>
  </si>
  <si>
    <t>Population of Earth</t>
  </si>
  <si>
    <t xml:space="preserve">Grains of sand </t>
  </si>
  <si>
    <t>Seconds in a year</t>
  </si>
  <si>
    <t>Lifespan</t>
  </si>
  <si>
    <t>Second in a lifetime</t>
  </si>
  <si>
    <t>Stories per people</t>
  </si>
  <si>
    <t>ideals</t>
  </si>
  <si>
    <t>Chance that meteorite</t>
  </si>
  <si>
    <t>Seconds in lifetime</t>
  </si>
  <si>
    <t>will strike in a second</t>
  </si>
  <si>
    <t>Compared to I Story</t>
  </si>
  <si>
    <t>Stars in universe</t>
  </si>
  <si>
    <t>Stories for each star</t>
  </si>
  <si>
    <t>Date:</t>
  </si>
  <si>
    <t>Time:</t>
  </si>
  <si>
    <t>Million</t>
  </si>
  <si>
    <t>Thousand</t>
  </si>
  <si>
    <t>complexity</t>
  </si>
  <si>
    <t>Number of stories for atom</t>
  </si>
  <si>
    <t>Decillion</t>
  </si>
  <si>
    <t>Till the last stars burn out.</t>
  </si>
  <si>
    <t>blessed</t>
  </si>
  <si>
    <t>forced</t>
  </si>
  <si>
    <t>object</t>
  </si>
  <si>
    <t>Undecillion</t>
  </si>
  <si>
    <t>Tredecillion</t>
  </si>
  <si>
    <t>transmission</t>
  </si>
  <si>
    <t>value</t>
  </si>
  <si>
    <t>cause</t>
  </si>
  <si>
    <t>method</t>
  </si>
  <si>
    <t>pass</t>
  </si>
  <si>
    <t>motivation</t>
  </si>
  <si>
    <t>habit</t>
  </si>
  <si>
    <t>relation</t>
  </si>
  <si>
    <t>setting</t>
  </si>
  <si>
    <t>Duodecillion</t>
  </si>
  <si>
    <t>Quattuordecillion</t>
  </si>
  <si>
    <t>Quindecillion</t>
  </si>
  <si>
    <t>Sexdecillion</t>
  </si>
  <si>
    <t>Septendecillion</t>
  </si>
  <si>
    <t>Octodecillion</t>
  </si>
  <si>
    <t>Novemdecillion</t>
  </si>
  <si>
    <t>Vigintillion</t>
  </si>
  <si>
    <t>an alien</t>
  </si>
  <si>
    <t>exclusive club</t>
  </si>
  <si>
    <t>ghostly encounter</t>
  </si>
  <si>
    <t>messenger</t>
  </si>
  <si>
    <t>traitor</t>
  </si>
  <si>
    <t>a broad</t>
  </si>
  <si>
    <t>a bare</t>
  </si>
  <si>
    <t>a barren</t>
  </si>
  <si>
    <t>a busy</t>
  </si>
  <si>
    <t>a crumbling</t>
  </si>
  <si>
    <t>a daunting</t>
  </si>
  <si>
    <t>a decaying</t>
  </si>
  <si>
    <t>a deceptive</t>
  </si>
  <si>
    <t>a decorative</t>
  </si>
  <si>
    <t>a deserted</t>
  </si>
  <si>
    <t>a dull</t>
  </si>
  <si>
    <t>a fertile</t>
  </si>
  <si>
    <t>a forgotten</t>
  </si>
  <si>
    <t>a growing</t>
  </si>
  <si>
    <t>a happy</t>
  </si>
  <si>
    <t>a hidden</t>
  </si>
  <si>
    <t>a large</t>
  </si>
  <si>
    <t>a lazy</t>
  </si>
  <si>
    <t>a little</t>
  </si>
  <si>
    <t>a lonely</t>
  </si>
  <si>
    <t>a lush</t>
  </si>
  <si>
    <t>a major</t>
  </si>
  <si>
    <t>a narrow</t>
  </si>
  <si>
    <t>a regular</t>
  </si>
  <si>
    <t>a sad</t>
  </si>
  <si>
    <t>a secluded</t>
  </si>
  <si>
    <t>a secret</t>
  </si>
  <si>
    <t>a shrinking</t>
  </si>
  <si>
    <t>a small</t>
  </si>
  <si>
    <t>a squalid</t>
  </si>
  <si>
    <t>a stunning</t>
  </si>
  <si>
    <t>a terrible</t>
  </si>
  <si>
    <t>a wide</t>
  </si>
  <si>
    <t>a foreign</t>
  </si>
  <si>
    <t>an impressive</t>
  </si>
  <si>
    <t>an inviting</t>
  </si>
  <si>
    <t>an uncharted</t>
  </si>
  <si>
    <t>an unclaimed</t>
  </si>
  <si>
    <t>an unexplored</t>
  </si>
  <si>
    <t>an unusual</t>
  </si>
  <si>
    <t>an ornate</t>
  </si>
  <si>
    <t>an enticing</t>
  </si>
  <si>
    <t>an usual</t>
  </si>
  <si>
    <t>forest</t>
  </si>
  <si>
    <t>architecture</t>
  </si>
  <si>
    <t>artificial intelligence</t>
  </si>
  <si>
    <t>astrology</t>
  </si>
  <si>
    <t>astronomy</t>
  </si>
  <si>
    <t>begging</t>
  </si>
  <si>
    <t>bribery</t>
  </si>
  <si>
    <t>calligraphy</t>
  </si>
  <si>
    <t>camouflage</t>
  </si>
  <si>
    <t>climbing</t>
  </si>
  <si>
    <t>dance</t>
  </si>
  <si>
    <t>desert</t>
  </si>
  <si>
    <t>engraving</t>
  </si>
  <si>
    <t>ethics</t>
  </si>
  <si>
    <t>etiquette</t>
  </si>
  <si>
    <t>fencing</t>
  </si>
  <si>
    <t>gambling</t>
  </si>
  <si>
    <t>hunting</t>
  </si>
  <si>
    <t>intimidation</t>
  </si>
  <si>
    <t>journalism</t>
  </si>
  <si>
    <t>juggling</t>
  </si>
  <si>
    <t>leadership</t>
  </si>
  <si>
    <t>logic</t>
  </si>
  <si>
    <t>lying</t>
  </si>
  <si>
    <t>massage</t>
  </si>
  <si>
    <t>painting</t>
  </si>
  <si>
    <t>philosophy</t>
  </si>
  <si>
    <t>poetry</t>
  </si>
  <si>
    <t>political</t>
  </si>
  <si>
    <t>reading</t>
  </si>
  <si>
    <t>riding</t>
  </si>
  <si>
    <t>ritual</t>
  </si>
  <si>
    <t>ruin</t>
  </si>
  <si>
    <t>spying</t>
  </si>
  <si>
    <t>stealth</t>
  </si>
  <si>
    <t>surgery</t>
  </si>
  <si>
    <t>wrestling</t>
  </si>
  <si>
    <t>writing</t>
  </si>
  <si>
    <t>accepted</t>
  </si>
  <si>
    <t>challenger</t>
  </si>
  <si>
    <t>college</t>
  </si>
  <si>
    <t>lair</t>
  </si>
  <si>
    <t>wager</t>
  </si>
  <si>
    <t>The</t>
  </si>
  <si>
    <t>subject</t>
  </si>
  <si>
    <t>A</t>
  </si>
  <si>
    <t>Her</t>
  </si>
  <si>
    <t>His</t>
  </si>
  <si>
    <t>Their</t>
  </si>
  <si>
    <t>Our</t>
  </si>
  <si>
    <t>My</t>
  </si>
  <si>
    <t>tune</t>
  </si>
  <si>
    <t>statue</t>
  </si>
  <si>
    <t>ally</t>
  </si>
  <si>
    <t>animal</t>
  </si>
  <si>
    <t>antidote</t>
  </si>
  <si>
    <t>appointment</t>
  </si>
  <si>
    <t>assassin</t>
  </si>
  <si>
    <t>aunt</t>
  </si>
  <si>
    <t>autumn</t>
  </si>
  <si>
    <t>awakening</t>
  </si>
  <si>
    <t>badge</t>
  </si>
  <si>
    <t>battle</t>
  </si>
  <si>
    <t>beach</t>
  </si>
  <si>
    <t>beast</t>
  </si>
  <si>
    <t>beauty</t>
  </si>
  <si>
    <t>bedroom</t>
  </si>
  <si>
    <t>bet</t>
  </si>
  <si>
    <t>betrayal</t>
  </si>
  <si>
    <t>blade of grass</t>
  </si>
  <si>
    <t>boardroom</t>
  </si>
  <si>
    <t>boat</t>
  </si>
  <si>
    <t>body</t>
  </si>
  <si>
    <t>book</t>
  </si>
  <si>
    <t>bottle</t>
  </si>
  <si>
    <t>bridge</t>
  </si>
  <si>
    <t>brooch</t>
  </si>
  <si>
    <t>brother</t>
  </si>
  <si>
    <t>building</t>
  </si>
  <si>
    <t>card</t>
  </si>
  <si>
    <t>castle</t>
  </si>
  <si>
    <t>cathedral</t>
  </si>
  <si>
    <t>cave</t>
  </si>
  <si>
    <t>certificate</t>
  </si>
  <si>
    <t>chain</t>
  </si>
  <si>
    <t>change room</t>
  </si>
  <si>
    <t>chest</t>
  </si>
  <si>
    <t>chosen path</t>
  </si>
  <si>
    <t>church</t>
  </si>
  <si>
    <t>city</t>
  </si>
  <si>
    <t>classroom</t>
  </si>
  <si>
    <t>coin</t>
  </si>
  <si>
    <t>comet</t>
  </si>
  <si>
    <t>company</t>
  </si>
  <si>
    <t>comrade</t>
  </si>
  <si>
    <t>concept</t>
  </si>
  <si>
    <t>constellation</t>
  </si>
  <si>
    <t>country</t>
  </si>
  <si>
    <t>crypt</t>
  </si>
  <si>
    <t>cure</t>
  </si>
  <si>
    <t>dancer</t>
  </si>
  <si>
    <t>debauchery</t>
  </si>
  <si>
    <t>device</t>
  </si>
  <si>
    <t>diary</t>
  </si>
  <si>
    <t>dice</t>
  </si>
  <si>
    <t>dimension</t>
  </si>
  <si>
    <t>dress</t>
  </si>
  <si>
    <t>drug</t>
  </si>
  <si>
    <t>election</t>
  </si>
  <si>
    <t>employee</t>
  </si>
  <si>
    <t>employer</t>
  </si>
  <si>
    <t>engagement</t>
  </si>
  <si>
    <t>event</t>
  </si>
  <si>
    <t>farm</t>
  </si>
  <si>
    <t>fight</t>
  </si>
  <si>
    <t>final dance</t>
  </si>
  <si>
    <t>first chance</t>
  </si>
  <si>
    <t>first time</t>
  </si>
  <si>
    <t>flag</t>
  </si>
  <si>
    <t>fortress</t>
  </si>
  <si>
    <t>freedom</t>
  </si>
  <si>
    <t>friendship</t>
  </si>
  <si>
    <t>game</t>
  </si>
  <si>
    <t>garden</t>
  </si>
  <si>
    <t>glamour</t>
  </si>
  <si>
    <t>glance</t>
  </si>
  <si>
    <t>glove</t>
  </si>
  <si>
    <t>god</t>
  </si>
  <si>
    <t>grandfather</t>
  </si>
  <si>
    <t>grandmother</t>
  </si>
  <si>
    <t>grave</t>
  </si>
  <si>
    <t>guilt</t>
  </si>
  <si>
    <t>hatred</t>
  </si>
  <si>
    <t>hero</t>
  </si>
  <si>
    <t>home</t>
  </si>
  <si>
    <t>hotel</t>
  </si>
  <si>
    <t>house</t>
  </si>
  <si>
    <t>icon</t>
  </si>
  <si>
    <t>idol</t>
  </si>
  <si>
    <t>imprisonment</t>
  </si>
  <si>
    <t>injustice</t>
  </si>
  <si>
    <t>instrument</t>
  </si>
  <si>
    <t>island</t>
  </si>
  <si>
    <t>justice</t>
  </si>
  <si>
    <t>key</t>
  </si>
  <si>
    <t>laboratory</t>
  </si>
  <si>
    <t>last chance</t>
  </si>
  <si>
    <t>last time</t>
  </si>
  <si>
    <t>letter</t>
  </si>
  <si>
    <t>light</t>
  </si>
  <si>
    <t>love</t>
  </si>
  <si>
    <t>lucky charm</t>
  </si>
  <si>
    <t>marriage</t>
  </si>
  <si>
    <t>medal</t>
  </si>
  <si>
    <t>medicine</t>
  </si>
  <si>
    <t>mission</t>
  </si>
  <si>
    <t>mountain</t>
  </si>
  <si>
    <t>necklace</t>
  </si>
  <si>
    <t>nod</t>
  </si>
  <si>
    <t>notebook</t>
  </si>
  <si>
    <t>oasis</t>
  </si>
  <si>
    <t>option</t>
  </si>
  <si>
    <t>painter</t>
  </si>
  <si>
    <t>pawn</t>
  </si>
  <si>
    <t>peacefulness</t>
  </si>
  <si>
    <t>pebble</t>
  </si>
  <si>
    <t>perfume</t>
  </si>
  <si>
    <t>period</t>
  </si>
  <si>
    <t>pet</t>
  </si>
  <si>
    <t>planet</t>
  </si>
  <si>
    <t>poem</t>
  </si>
  <si>
    <t>poet</t>
  </si>
  <si>
    <t>poison</t>
  </si>
  <si>
    <t>position</t>
  </si>
  <si>
    <t>privilege</t>
  </si>
  <si>
    <t>project</t>
  </si>
  <si>
    <t>puppet</t>
  </si>
  <si>
    <t>quest</t>
  </si>
  <si>
    <t>recipe</t>
  </si>
  <si>
    <t>retreat</t>
  </si>
  <si>
    <t>retribution</t>
  </si>
  <si>
    <t>right</t>
  </si>
  <si>
    <t>ring</t>
  </si>
  <si>
    <t>river</t>
  </si>
  <si>
    <t>road</t>
  </si>
  <si>
    <t>room</t>
  </si>
  <si>
    <t>route</t>
  </si>
  <si>
    <t>scarf</t>
  </si>
  <si>
    <t>sculpture</t>
  </si>
  <si>
    <t>sea</t>
  </si>
  <si>
    <t>secret</t>
  </si>
  <si>
    <t>seer</t>
  </si>
  <si>
    <t>shovel</t>
  </si>
  <si>
    <t>sin</t>
  </si>
  <si>
    <t>singer</t>
  </si>
  <si>
    <t>sister</t>
  </si>
  <si>
    <t>song</t>
  </si>
  <si>
    <t>soul</t>
  </si>
  <si>
    <t>spa</t>
  </si>
  <si>
    <t>speech</t>
  </si>
  <si>
    <t>spring</t>
  </si>
  <si>
    <t>stalemate</t>
  </si>
  <si>
    <t>stamp</t>
  </si>
  <si>
    <t>star</t>
  </si>
  <si>
    <t>state</t>
  </si>
  <si>
    <t>station</t>
  </si>
  <si>
    <t>summer</t>
  </si>
  <si>
    <t>swamp</t>
  </si>
  <si>
    <t>swimming hole</t>
  </si>
  <si>
    <t>sword</t>
  </si>
  <si>
    <t>temple</t>
  </si>
  <si>
    <t>temptation</t>
  </si>
  <si>
    <t>temptress</t>
  </si>
  <si>
    <t>tool box</t>
  </si>
  <si>
    <t>town</t>
  </si>
  <si>
    <t>toy</t>
  </si>
  <si>
    <t>treachery</t>
  </si>
  <si>
    <t>treatment</t>
  </si>
  <si>
    <t>tree</t>
  </si>
  <si>
    <t>trial</t>
  </si>
  <si>
    <t>trophy</t>
  </si>
  <si>
    <t>truce</t>
  </si>
  <si>
    <t>trust</t>
  </si>
  <si>
    <t>uncle</t>
  </si>
  <si>
    <t>universe</t>
  </si>
  <si>
    <t>valley</t>
  </si>
  <si>
    <t>vehicle</t>
  </si>
  <si>
    <t>villain</t>
  </si>
  <si>
    <t>virus</t>
  </si>
  <si>
    <t>wand</t>
  </si>
  <si>
    <t>war</t>
  </si>
  <si>
    <t>watch</t>
  </si>
  <si>
    <t>weapon</t>
  </si>
  <si>
    <t>wedding</t>
  </si>
  <si>
    <t>well</t>
  </si>
  <si>
    <t>will</t>
  </si>
  <si>
    <t>wink</t>
  </si>
  <si>
    <t>winter</t>
  </si>
  <si>
    <t>wise person</t>
  </si>
  <si>
    <t>entrance</t>
  </si>
  <si>
    <t>photo</t>
  </si>
  <si>
    <t>memento</t>
  </si>
  <si>
    <t>memory</t>
  </si>
  <si>
    <t>crystal</t>
  </si>
  <si>
    <t>gem</t>
  </si>
  <si>
    <t>tear</t>
  </si>
  <si>
    <t>rainbow</t>
  </si>
  <si>
    <t>storm</t>
  </si>
  <si>
    <t>rainstorm</t>
  </si>
  <si>
    <t>flood</t>
  </si>
  <si>
    <t>fool</t>
  </si>
  <si>
    <t>clown</t>
  </si>
  <si>
    <t>album</t>
  </si>
  <si>
    <t>troubles</t>
  </si>
  <si>
    <t>hammer</t>
  </si>
  <si>
    <t>leaf</t>
  </si>
  <si>
    <t>golden leaf</t>
  </si>
  <si>
    <t>silver arrow</t>
  </si>
  <si>
    <t>rare coin</t>
  </si>
  <si>
    <t>purse</t>
  </si>
  <si>
    <t>dagger</t>
  </si>
  <si>
    <t>raft</t>
  </si>
  <si>
    <t>rose</t>
  </si>
  <si>
    <t>train</t>
  </si>
  <si>
    <t>boots</t>
  </si>
  <si>
    <t>drugs</t>
  </si>
  <si>
    <t>test tube</t>
  </si>
  <si>
    <t>button</t>
  </si>
  <si>
    <t>deck of cards</t>
  </si>
  <si>
    <t>bolt</t>
  </si>
  <si>
    <t>web</t>
  </si>
  <si>
    <t>spider</t>
  </si>
  <si>
    <t>snake</t>
  </si>
  <si>
    <t>hound</t>
  </si>
  <si>
    <t>shadow</t>
  </si>
  <si>
    <t>tunnel</t>
  </si>
  <si>
    <t>hostile place</t>
  </si>
  <si>
    <t>alien world</t>
  </si>
  <si>
    <t>ceramics</t>
  </si>
  <si>
    <t>adult bookstore</t>
  </si>
  <si>
    <t>agricultural planet</t>
  </si>
  <si>
    <t>air force base</t>
  </si>
  <si>
    <t>airport</t>
  </si>
  <si>
    <t>alien planet</t>
  </si>
  <si>
    <t>alien ruin</t>
  </si>
  <si>
    <t>amusement park</t>
  </si>
  <si>
    <t>antique store</t>
  </si>
  <si>
    <t>apartment building</t>
  </si>
  <si>
    <t>apothecary's shop</t>
  </si>
  <si>
    <t>arcade</t>
  </si>
  <si>
    <t>archaeological dig</t>
  </si>
  <si>
    <t>archery range</t>
  </si>
  <si>
    <t>art supply store</t>
  </si>
  <si>
    <t>asteroid belt</t>
  </si>
  <si>
    <t>auto wrecking yard</t>
  </si>
  <si>
    <t>bakery</t>
  </si>
  <si>
    <t>ball park</t>
  </si>
  <si>
    <t>bar</t>
  </si>
  <si>
    <t>barbershop</t>
  </si>
  <si>
    <t>barn</t>
  </si>
  <si>
    <t>bed and breakfast</t>
  </si>
  <si>
    <t>bookstore</t>
  </si>
  <si>
    <t>boutique</t>
  </si>
  <si>
    <t>bowling alley</t>
  </si>
  <si>
    <t>cabin</t>
  </si>
  <si>
    <t>cafe</t>
  </si>
  <si>
    <t>city hall</t>
  </si>
  <si>
    <t>colony world</t>
  </si>
  <si>
    <t>computer store</t>
  </si>
  <si>
    <t>cookhouse</t>
  </si>
  <si>
    <t>copy shop</t>
  </si>
  <si>
    <t>cottage</t>
  </si>
  <si>
    <t>cruise ship</t>
  </si>
  <si>
    <t>dance club</t>
  </si>
  <si>
    <t>delicatessen</t>
  </si>
  <si>
    <t>densely populated planet</t>
  </si>
  <si>
    <t>dentist's office</t>
  </si>
  <si>
    <t>discount store</t>
  </si>
  <si>
    <t>dome city</t>
  </si>
  <si>
    <t>dormitory</t>
  </si>
  <si>
    <t>dragon's lair</t>
  </si>
  <si>
    <t>dungeon</t>
  </si>
  <si>
    <t>duplex</t>
  </si>
  <si>
    <t>elementary school</t>
  </si>
  <si>
    <t>farmhouse</t>
  </si>
  <si>
    <t>farmyard</t>
  </si>
  <si>
    <t>fast food restaurant</t>
  </si>
  <si>
    <t>fishing boat</t>
  </si>
  <si>
    <t>fort</t>
  </si>
  <si>
    <t>galley</t>
  </si>
  <si>
    <t>gas station</t>
  </si>
  <si>
    <t>generation ship</t>
  </si>
  <si>
    <t>ghetto</t>
  </si>
  <si>
    <t>gift shop</t>
  </si>
  <si>
    <t>golf course</t>
  </si>
  <si>
    <t>greenhouse</t>
  </si>
  <si>
    <t>grocery store</t>
  </si>
  <si>
    <t>guildhall</t>
  </si>
  <si>
    <t>haunted house</t>
  </si>
  <si>
    <t>haystack</t>
  </si>
  <si>
    <t>health food store</t>
  </si>
  <si>
    <t>hermit's cave</t>
  </si>
  <si>
    <t>high school</t>
  </si>
  <si>
    <t>house of ill repute</t>
  </si>
  <si>
    <t>hovel</t>
  </si>
  <si>
    <t>hyperspace</t>
  </si>
  <si>
    <t>inhospitable planet</t>
  </si>
  <si>
    <t>jail</t>
  </si>
  <si>
    <t>junior high school</t>
  </si>
  <si>
    <t>junkyard</t>
  </si>
  <si>
    <t>longship</t>
  </si>
  <si>
    <t>magic shop</t>
  </si>
  <si>
    <t>market</t>
  </si>
  <si>
    <t>mobile home park</t>
  </si>
  <si>
    <t>mortuary</t>
  </si>
  <si>
    <t>motel</t>
  </si>
  <si>
    <t>multi-species bar</t>
  </si>
  <si>
    <t>music store</t>
  </si>
  <si>
    <t>newspaper office</t>
  </si>
  <si>
    <t>ocean liner</t>
  </si>
  <si>
    <t>office building</t>
  </si>
  <si>
    <t>office supply store</t>
  </si>
  <si>
    <t>outhouse</t>
  </si>
  <si>
    <t>park</t>
  </si>
  <si>
    <t>parking garage</t>
  </si>
  <si>
    <t>parking lot</t>
  </si>
  <si>
    <t>pastry shop</t>
  </si>
  <si>
    <t>pet store</t>
  </si>
  <si>
    <t>pharmacy</t>
  </si>
  <si>
    <t>pizza place</t>
  </si>
  <si>
    <t>planetarium</t>
  </si>
  <si>
    <t>post office</t>
  </si>
  <si>
    <t>prison planet</t>
  </si>
  <si>
    <t>public restroom</t>
  </si>
  <si>
    <t>radio station</t>
  </si>
  <si>
    <t>record store</t>
  </si>
  <si>
    <t>restaurant</t>
  </si>
  <si>
    <t>retirement home</t>
  </si>
  <si>
    <t>ruins</t>
  </si>
  <si>
    <t>seaside resort</t>
  </si>
  <si>
    <t>shepherd's hut</t>
  </si>
  <si>
    <t>shoe store</t>
  </si>
  <si>
    <t>shopping mall</t>
  </si>
  <si>
    <t>shrine</t>
  </si>
  <si>
    <t>souvenir shop</t>
  </si>
  <si>
    <t>space station</t>
  </si>
  <si>
    <t>sparsely populated planet</t>
  </si>
  <si>
    <t>stadium</t>
  </si>
  <si>
    <t>standing stones</t>
  </si>
  <si>
    <t>state capitol building</t>
  </si>
  <si>
    <t>underground city</t>
  </si>
  <si>
    <t>underwater dome</t>
  </si>
  <si>
    <t>university</t>
  </si>
  <si>
    <t>used car lot</t>
  </si>
  <si>
    <t>video store</t>
  </si>
  <si>
    <t>walled town</t>
  </si>
  <si>
    <t>7 billion</t>
  </si>
  <si>
    <t>7.5 Quintillion</t>
  </si>
  <si>
    <t>a violent</t>
  </si>
  <si>
    <t>a peaceful</t>
  </si>
  <si>
    <t>Dully</t>
  </si>
  <si>
    <t>31 million</t>
  </si>
  <si>
    <t>antihero</t>
  </si>
  <si>
    <t>antagonist hero</t>
  </si>
  <si>
    <t>paragon</t>
  </si>
  <si>
    <t>super hero</t>
  </si>
  <si>
    <t>chosen one</t>
  </si>
  <si>
    <t>unwilling hero</t>
  </si>
  <si>
    <t>hermit</t>
  </si>
  <si>
    <t>tragic hero</t>
  </si>
  <si>
    <t>wanderer</t>
  </si>
  <si>
    <t>underdog</t>
  </si>
  <si>
    <t>brash</t>
  </si>
  <si>
    <t>rash</t>
  </si>
  <si>
    <t>quick</t>
  </si>
  <si>
    <t>laughter</t>
  </si>
  <si>
    <t>Atoms on Earth</t>
  </si>
  <si>
    <t>Black Hole era in Years</t>
  </si>
  <si>
    <t>Times longer to finish reading.</t>
  </si>
  <si>
    <t>rituals</t>
  </si>
  <si>
    <t>sector of outer space</t>
  </si>
  <si>
    <t>feared</t>
  </si>
  <si>
    <t>understood</t>
  </si>
  <si>
    <t>grateful</t>
  </si>
  <si>
    <t>happy</t>
  </si>
  <si>
    <t>sad</t>
  </si>
  <si>
    <t>regretful</t>
  </si>
  <si>
    <t>surprising</t>
  </si>
  <si>
    <t>suspicious</t>
  </si>
  <si>
    <t>strange</t>
  </si>
  <si>
    <t>odd</t>
  </si>
  <si>
    <t>hasty</t>
  </si>
  <si>
    <t>slow</t>
  </si>
  <si>
    <t>stilted</t>
  </si>
  <si>
    <t>magical</t>
  </si>
  <si>
    <t>expected</t>
  </si>
  <si>
    <t>beginning</t>
  </si>
  <si>
    <t>intimately</t>
  </si>
  <si>
    <t>mysteriously</t>
  </si>
  <si>
    <t>painfully</t>
  </si>
  <si>
    <t>quietly</t>
  </si>
  <si>
    <t>recklessly</t>
  </si>
  <si>
    <t>reluctantly</t>
  </si>
  <si>
    <t>rudely</t>
  </si>
  <si>
    <t>wildly</t>
  </si>
  <si>
    <t>appearance</t>
  </si>
  <si>
    <t>creativity</t>
  </si>
  <si>
    <t>fame</t>
  </si>
  <si>
    <t>happiness</t>
  </si>
  <si>
    <t>knowledge</t>
  </si>
  <si>
    <t>lifespan</t>
  </si>
  <si>
    <t>loyalty</t>
  </si>
  <si>
    <t>popularity</t>
  </si>
  <si>
    <t>reputation</t>
  </si>
  <si>
    <t>safety</t>
  </si>
  <si>
    <t>sanity</t>
  </si>
  <si>
    <t>wellbeing</t>
  </si>
  <si>
    <t>willpower</t>
  </si>
  <si>
    <t>strength</t>
  </si>
  <si>
    <t>quickness</t>
  </si>
  <si>
    <t>agility</t>
  </si>
  <si>
    <t>perception</t>
  </si>
  <si>
    <t>endurance</t>
  </si>
  <si>
    <t>dexterity</t>
  </si>
  <si>
    <t>protection</t>
  </si>
  <si>
    <t>occupation</t>
  </si>
  <si>
    <t>life</t>
  </si>
  <si>
    <t>hiding</t>
  </si>
  <si>
    <t>meeting</t>
  </si>
  <si>
    <t>as remembered a</t>
  </si>
  <si>
    <t>complex</t>
  </si>
  <si>
    <t>amateurish</t>
  </si>
  <si>
    <t>amazing</t>
  </si>
  <si>
    <t>assisted</t>
  </si>
  <si>
    <t>brilliant</t>
  </si>
  <si>
    <t>callous</t>
  </si>
  <si>
    <t>candid</t>
  </si>
  <si>
    <t>careful</t>
  </si>
  <si>
    <t>caring</t>
  </si>
  <si>
    <t>challenging</t>
  </si>
  <si>
    <t>cheerful</t>
  </si>
  <si>
    <t>commendable</t>
  </si>
  <si>
    <t>deceptive</t>
  </si>
  <si>
    <t>decisive</t>
  </si>
  <si>
    <t>determined</t>
  </si>
  <si>
    <t>devoted</t>
  </si>
  <si>
    <t>diligent</t>
  </si>
  <si>
    <t>discerning</t>
  </si>
  <si>
    <t>educated</t>
  </si>
  <si>
    <t>efficient</t>
  </si>
  <si>
    <t>enthusiastic</t>
  </si>
  <si>
    <t>exceptional</t>
  </si>
  <si>
    <t>expedient</t>
  </si>
  <si>
    <t>experienced</t>
  </si>
  <si>
    <t>extraordinary</t>
  </si>
  <si>
    <t>extreme</t>
  </si>
  <si>
    <t>fairly complex</t>
  </si>
  <si>
    <t>faithful</t>
  </si>
  <si>
    <t>focused</t>
  </si>
  <si>
    <t>frugal</t>
  </si>
  <si>
    <t>honourable</t>
  </si>
  <si>
    <t>humble</t>
  </si>
  <si>
    <t>impossible</t>
  </si>
  <si>
    <t>insane</t>
  </si>
  <si>
    <t>intricate</t>
  </si>
  <si>
    <t>knowledgeable</t>
  </si>
  <si>
    <t>mesmerising</t>
  </si>
  <si>
    <t>miraculous</t>
  </si>
  <si>
    <t>modest</t>
  </si>
  <si>
    <t>near fatal</t>
  </si>
  <si>
    <t>near impossible</t>
  </si>
  <si>
    <t>noticeable</t>
  </si>
  <si>
    <t>ostentatious</t>
  </si>
  <si>
    <t>painstaking</t>
  </si>
  <si>
    <t>phenomenal</t>
  </si>
  <si>
    <t>precise</t>
  </si>
  <si>
    <t>pretentious</t>
  </si>
  <si>
    <t>professional</t>
  </si>
  <si>
    <t>rebellious</t>
  </si>
  <si>
    <t>silly</t>
  </si>
  <si>
    <t>simple</t>
  </si>
  <si>
    <t>sophisticated</t>
  </si>
  <si>
    <t>sustained</t>
  </si>
  <si>
    <t>thoughtful</t>
  </si>
  <si>
    <t>tolerant</t>
  </si>
  <si>
    <t>unpretentious</t>
  </si>
  <si>
    <t>unselfish</t>
  </si>
  <si>
    <t>wise</t>
  </si>
  <si>
    <t>hard</t>
  </si>
  <si>
    <t>abrupt</t>
  </si>
  <si>
    <t>agonising</t>
  </si>
  <si>
    <t>blurred</t>
  </si>
  <si>
    <t>clumsy</t>
  </si>
  <si>
    <t>deliberate</t>
  </si>
  <si>
    <t>dexterous</t>
  </si>
  <si>
    <t>dreadful</t>
  </si>
  <si>
    <t>erratic</t>
  </si>
  <si>
    <t>fast</t>
  </si>
  <si>
    <t>gentle</t>
  </si>
  <si>
    <t>healthy</t>
  </si>
  <si>
    <t>humorous</t>
  </si>
  <si>
    <t>insidious</t>
  </si>
  <si>
    <t>instinctual</t>
  </si>
  <si>
    <t>involuntary</t>
  </si>
  <si>
    <t>irrepressible</t>
  </si>
  <si>
    <t>loathed</t>
  </si>
  <si>
    <t>marvellous</t>
  </si>
  <si>
    <t>memorised</t>
  </si>
  <si>
    <t>nauseating</t>
  </si>
  <si>
    <t>odious</t>
  </si>
  <si>
    <t>painful</t>
  </si>
  <si>
    <t>painless</t>
  </si>
  <si>
    <t>perceptive</t>
  </si>
  <si>
    <t>pleasurable</t>
  </si>
  <si>
    <t>powerful</t>
  </si>
  <si>
    <t>refined</t>
  </si>
  <si>
    <t>rugged</t>
  </si>
  <si>
    <t>soft</t>
  </si>
  <si>
    <t>strong</t>
  </si>
  <si>
    <t>sudden</t>
  </si>
  <si>
    <t>unhealthy</t>
  </si>
  <si>
    <t>unwanted</t>
  </si>
  <si>
    <t>violent</t>
  </si>
  <si>
    <t>visceral</t>
  </si>
  <si>
    <t>vivid</t>
  </si>
  <si>
    <t>weak</t>
  </si>
  <si>
    <t>willed</t>
  </si>
  <si>
    <t>accepting</t>
  </si>
  <si>
    <t>gaining</t>
  </si>
  <si>
    <t>gathering</t>
  </si>
  <si>
    <t>learning</t>
  </si>
  <si>
    <t>neglecting</t>
  </si>
  <si>
    <t>nurturing</t>
  </si>
  <si>
    <t>protecting</t>
  </si>
  <si>
    <t>rejecting</t>
  </si>
  <si>
    <t>caused</t>
  </si>
  <si>
    <t>asked</t>
  </si>
  <si>
    <t>requested</t>
  </si>
  <si>
    <t>ordered</t>
  </si>
  <si>
    <t>seek</t>
  </si>
  <si>
    <t>create</t>
  </si>
  <si>
    <t>steal</t>
  </si>
  <si>
    <t>begged</t>
  </si>
  <si>
    <t>mend</t>
  </si>
  <si>
    <t>assemble</t>
  </si>
  <si>
    <t>alter</t>
  </si>
  <si>
    <t>demonstrate</t>
  </si>
  <si>
    <t>experiment with</t>
  </si>
  <si>
    <t>test</t>
  </si>
  <si>
    <t>use</t>
  </si>
  <si>
    <t>retrieve</t>
  </si>
  <si>
    <t>demanded</t>
  </si>
  <si>
    <t>resolution</t>
  </si>
  <si>
    <t>eye</t>
  </si>
  <si>
    <t>an arrow</t>
  </si>
  <si>
    <t>take</t>
  </si>
  <si>
    <t>study</t>
  </si>
  <si>
    <t>duplicate</t>
  </si>
  <si>
    <t>nurture</t>
  </si>
  <si>
    <t>care for</t>
  </si>
  <si>
    <t>help</t>
  </si>
  <si>
    <t>spaceport</t>
  </si>
  <si>
    <t>archipelago</t>
  </si>
  <si>
    <t>arcology</t>
  </si>
  <si>
    <t>atoll</t>
  </si>
  <si>
    <t>barrier reef</t>
  </si>
  <si>
    <t>canyon</t>
  </si>
  <si>
    <t>channel</t>
  </si>
  <si>
    <t>cliff</t>
  </si>
  <si>
    <t>coast</t>
  </si>
  <si>
    <t>courtroom</t>
  </si>
  <si>
    <t>crossroads</t>
  </si>
  <si>
    <t>dry lake</t>
  </si>
  <si>
    <t>estuary</t>
  </si>
  <si>
    <t>galactic region</t>
  </si>
  <si>
    <t>getaway</t>
  </si>
  <si>
    <t>glacier</t>
  </si>
  <si>
    <t>global city</t>
  </si>
  <si>
    <t>gully</t>
  </si>
  <si>
    <t>hamlet</t>
  </si>
  <si>
    <t>hill</t>
  </si>
  <si>
    <t>intergalactic region</t>
  </si>
  <si>
    <t>interstellar region</t>
  </si>
  <si>
    <t>jungle</t>
  </si>
  <si>
    <t>lagoon</t>
  </si>
  <si>
    <t>megalopolis</t>
  </si>
  <si>
    <t>mountain range</t>
  </si>
  <si>
    <t>plain</t>
  </si>
  <si>
    <t>prison</t>
  </si>
  <si>
    <t>resort</t>
  </si>
  <si>
    <t>ridge</t>
  </si>
  <si>
    <t>sea cave</t>
  </si>
  <si>
    <t>solar region</t>
  </si>
  <si>
    <t>stream</t>
  </si>
  <si>
    <t>theatre</t>
  </si>
  <si>
    <t>tropical resort</t>
  </si>
  <si>
    <t>village</t>
  </si>
  <si>
    <t>volcanic region</t>
  </si>
  <si>
    <t>waterfall</t>
  </si>
  <si>
    <t>wilderness</t>
  </si>
  <si>
    <t>smile</t>
  </si>
  <si>
    <t>guardhouse</t>
  </si>
  <si>
    <t>campsite</t>
  </si>
  <si>
    <t>tower</t>
  </si>
  <si>
    <t>society</t>
  </si>
  <si>
    <t>square</t>
  </si>
  <si>
    <t>headquarters</t>
  </si>
  <si>
    <t>shop</t>
  </si>
  <si>
    <t>artist's supplies shop</t>
  </si>
  <si>
    <t>clothes shop</t>
  </si>
  <si>
    <t>merchant store</t>
  </si>
  <si>
    <t>organization</t>
  </si>
  <si>
    <t>office</t>
  </si>
  <si>
    <t>collection agency</t>
  </si>
  <si>
    <t>mill</t>
  </si>
  <si>
    <t>store</t>
  </si>
  <si>
    <t>den</t>
  </si>
  <si>
    <t>stationary shop</t>
  </si>
  <si>
    <t>rooftop</t>
  </si>
  <si>
    <t>silo</t>
  </si>
  <si>
    <t>yard</t>
  </si>
  <si>
    <t>messengers station</t>
  </si>
  <si>
    <t>emporium</t>
  </si>
  <si>
    <t>alley</t>
  </si>
  <si>
    <t>encampment</t>
  </si>
  <si>
    <t>club</t>
  </si>
  <si>
    <t>workhouse</t>
  </si>
  <si>
    <t>place 2</t>
  </si>
  <si>
    <t>roofing supply store</t>
  </si>
  <si>
    <t>tapestry makers</t>
  </si>
  <si>
    <t>woodworkers shop</t>
  </si>
  <si>
    <t>wool store</t>
  </si>
  <si>
    <t>airless moon</t>
  </si>
  <si>
    <t>mechanics</t>
  </si>
  <si>
    <t>cards shop</t>
  </si>
  <si>
    <t>shoe factory</t>
  </si>
  <si>
    <t>knick-knacks shop</t>
  </si>
  <si>
    <t>empty lot</t>
  </si>
  <si>
    <t>manuscript store</t>
  </si>
  <si>
    <t>messenger guild</t>
  </si>
  <si>
    <t>polishers</t>
  </si>
  <si>
    <t>repair shop</t>
  </si>
  <si>
    <t>fortune tellers</t>
  </si>
  <si>
    <t>trainers</t>
  </si>
  <si>
    <t>weapons shop</t>
  </si>
  <si>
    <t>abbey</t>
  </si>
  <si>
    <t>abortionists</t>
  </si>
  <si>
    <t>alchemists</t>
  </si>
  <si>
    <t>altar</t>
  </si>
  <si>
    <t>antiques</t>
  </si>
  <si>
    <t>apartment</t>
  </si>
  <si>
    <t>aquarium</t>
  </si>
  <si>
    <t>arch</t>
  </si>
  <si>
    <t>architect</t>
  </si>
  <si>
    <t>archives</t>
  </si>
  <si>
    <t>arena</t>
  </si>
  <si>
    <t>armorer</t>
  </si>
  <si>
    <t>astrologers</t>
  </si>
  <si>
    <t>astronomer's shop</t>
  </si>
  <si>
    <t>asylum</t>
  </si>
  <si>
    <t>bait &amp; tackle shop</t>
  </si>
  <si>
    <t>bank</t>
  </si>
  <si>
    <t>barracks</t>
  </si>
  <si>
    <t>barristers</t>
  </si>
  <si>
    <t>baths</t>
  </si>
  <si>
    <t>bazaar</t>
  </si>
  <si>
    <t>bead shop</t>
  </si>
  <si>
    <t>blacksmiths</t>
  </si>
  <si>
    <t>bookbinder</t>
  </si>
  <si>
    <t>bowyer</t>
  </si>
  <si>
    <t>brewery</t>
  </si>
  <si>
    <t>brokers</t>
  </si>
  <si>
    <t>broom shop</t>
  </si>
  <si>
    <t>brothel</t>
  </si>
  <si>
    <t>butchers</t>
  </si>
  <si>
    <t>butchery</t>
  </si>
  <si>
    <t>cabinetmakers</t>
  </si>
  <si>
    <t>cafeteria</t>
  </si>
  <si>
    <t>carnival</t>
  </si>
  <si>
    <t>carpenters</t>
  </si>
  <si>
    <t>cartographers</t>
  </si>
  <si>
    <t>cartwright</t>
  </si>
  <si>
    <t>casino</t>
  </si>
  <si>
    <t>catacomb</t>
  </si>
  <si>
    <t>cemetery</t>
  </si>
  <si>
    <t>ceramics workshop</t>
  </si>
  <si>
    <t>cheese shop</t>
  </si>
  <si>
    <t>cheesemonger</t>
  </si>
  <si>
    <t>chemical plant</t>
  </si>
  <si>
    <t>circus</t>
  </si>
  <si>
    <t>citadel</t>
  </si>
  <si>
    <t>clinic</t>
  </si>
  <si>
    <t>clothier</t>
  </si>
  <si>
    <t>coffee shop</t>
  </si>
  <si>
    <t>coliseum</t>
  </si>
  <si>
    <t>coopers</t>
  </si>
  <si>
    <t>coppersmith</t>
  </si>
  <si>
    <t>cosmetics</t>
  </si>
  <si>
    <t>costumes</t>
  </si>
  <si>
    <t>court</t>
  </si>
  <si>
    <t>courtesans</t>
  </si>
  <si>
    <t>customs house</t>
  </si>
  <si>
    <t>dairy</t>
  </si>
  <si>
    <t>distiller</t>
  </si>
  <si>
    <t>docks</t>
  </si>
  <si>
    <t>drapers</t>
  </si>
  <si>
    <t>dyers</t>
  </si>
  <si>
    <t>embassy</t>
  </si>
  <si>
    <t>embroiderer</t>
  </si>
  <si>
    <t>estate</t>
  </si>
  <si>
    <t>executioners</t>
  </si>
  <si>
    <t>exterminators</t>
  </si>
  <si>
    <t>factory</t>
  </si>
  <si>
    <t>fairground</t>
  </si>
  <si>
    <t>farriers</t>
  </si>
  <si>
    <t>fence</t>
  </si>
  <si>
    <t>field</t>
  </si>
  <si>
    <t>figurine store</t>
  </si>
  <si>
    <t>firewood supply store</t>
  </si>
  <si>
    <t>fishery</t>
  </si>
  <si>
    <t>fishmongers</t>
  </si>
  <si>
    <t>fletcher's shop</t>
  </si>
  <si>
    <t>florists</t>
  </si>
  <si>
    <t>fountain</t>
  </si>
  <si>
    <t>fruiterer</t>
  </si>
  <si>
    <t>fur shop</t>
  </si>
  <si>
    <t>furniture shop</t>
  </si>
  <si>
    <t>games store</t>
  </si>
  <si>
    <t>gate</t>
  </si>
  <si>
    <t>glass makers</t>
  </si>
  <si>
    <t>glassblowers</t>
  </si>
  <si>
    <t>goldsmiths</t>
  </si>
  <si>
    <t>goods store</t>
  </si>
  <si>
    <t>greengrocers</t>
  </si>
  <si>
    <t>grocers</t>
  </si>
  <si>
    <t>guild</t>
  </si>
  <si>
    <t>gymnasium</t>
  </si>
  <si>
    <t>haberdashery</t>
  </si>
  <si>
    <t>hall</t>
  </si>
  <si>
    <t>hardware shop</t>
  </si>
  <si>
    <t>herb shop</t>
  </si>
  <si>
    <t>herbalists</t>
  </si>
  <si>
    <t>hole</t>
  </si>
  <si>
    <t>hosier</t>
  </si>
  <si>
    <t>hospital</t>
  </si>
  <si>
    <t>hostel</t>
  </si>
  <si>
    <t>hut</t>
  </si>
  <si>
    <t>hypnotists</t>
  </si>
  <si>
    <t>icehouse</t>
  </si>
  <si>
    <t>inn</t>
  </si>
  <si>
    <t>ironmongers</t>
  </si>
  <si>
    <t>kennel</t>
  </si>
  <si>
    <t>lantern-makers</t>
  </si>
  <si>
    <t>laundry</t>
  </si>
  <si>
    <t>lawyers office</t>
  </si>
  <si>
    <t>library</t>
  </si>
  <si>
    <t>lighthouse</t>
  </si>
  <si>
    <t>linen store</t>
  </si>
  <si>
    <t>liquor store</t>
  </si>
  <si>
    <t>livestock yard</t>
  </si>
  <si>
    <t>locksmiths</t>
  </si>
  <si>
    <t>lodging</t>
  </si>
  <si>
    <t>lumberyard</t>
  </si>
  <si>
    <t>mansion</t>
  </si>
  <si>
    <t>maps makers</t>
  </si>
  <si>
    <t>massage centre</t>
  </si>
  <si>
    <t>mercenary guild</t>
  </si>
  <si>
    <t>metalworkers</t>
  </si>
  <si>
    <t>mews</t>
  </si>
  <si>
    <t>midwife school</t>
  </si>
  <si>
    <t>millers</t>
  </si>
  <si>
    <t>miners hit</t>
  </si>
  <si>
    <t>mint</t>
  </si>
  <si>
    <t>mirror makers</t>
  </si>
  <si>
    <t>monastery</t>
  </si>
  <si>
    <t>moneylenders/changers</t>
  </si>
  <si>
    <t>monolith</t>
  </si>
  <si>
    <t>monument</t>
  </si>
  <si>
    <t>mountaineers hut</t>
  </si>
  <si>
    <t>museum</t>
  </si>
  <si>
    <t>mystics hut</t>
  </si>
  <si>
    <t>navigators guild</t>
  </si>
  <si>
    <t>notary</t>
  </si>
  <si>
    <t>novelty shop</t>
  </si>
  <si>
    <t>nunnery</t>
  </si>
  <si>
    <t>nursery</t>
  </si>
  <si>
    <t>oil rig</t>
  </si>
  <si>
    <t>orchard</t>
  </si>
  <si>
    <t>orphanage</t>
  </si>
  <si>
    <t>outfitters shop</t>
  </si>
  <si>
    <t>painters shop</t>
  </si>
  <si>
    <t>palace</t>
  </si>
  <si>
    <t>paper makers</t>
  </si>
  <si>
    <t>parchmenter</t>
  </si>
  <si>
    <t>pawnshop</t>
  </si>
  <si>
    <t>perfumery</t>
  </si>
  <si>
    <t>picklers</t>
  </si>
  <si>
    <t>pit</t>
  </si>
  <si>
    <t>plasterers</t>
  </si>
  <si>
    <t>plumbers</t>
  </si>
  <si>
    <t>pool</t>
  </si>
  <si>
    <t>poorhouse</t>
  </si>
  <si>
    <t>portraits store</t>
  </si>
  <si>
    <t>potions shop</t>
  </si>
  <si>
    <t>potters</t>
  </si>
  <si>
    <t>rangers guild</t>
  </si>
  <si>
    <t>realtors</t>
  </si>
  <si>
    <t>recruiters</t>
  </si>
  <si>
    <t>rentals agency</t>
  </si>
  <si>
    <t>roofers</t>
  </si>
  <si>
    <t>rug shop</t>
  </si>
  <si>
    <t>saddlers</t>
  </si>
  <si>
    <t>sailors guild</t>
  </si>
  <si>
    <t>sawyers shop</t>
  </si>
  <si>
    <t>school</t>
  </si>
  <si>
    <t>sculptors gallery</t>
  </si>
  <si>
    <t>sewer</t>
  </si>
  <si>
    <t>shed</t>
  </si>
  <si>
    <t>shelter</t>
  </si>
  <si>
    <t>sheriffs office</t>
  </si>
  <si>
    <t>shields workshop</t>
  </si>
  <si>
    <t>silversmiths</t>
  </si>
  <si>
    <t>skinners shop</t>
  </si>
  <si>
    <t>slaughterhouse</t>
  </si>
  <si>
    <t>slavers house</t>
  </si>
  <si>
    <t>smugglers den</t>
  </si>
  <si>
    <t>space</t>
  </si>
  <si>
    <t>stables</t>
  </si>
  <si>
    <t>stone masons</t>
  </si>
  <si>
    <t>stonecutter</t>
  </si>
  <si>
    <t>stonemasons</t>
  </si>
  <si>
    <t>sundial makers</t>
  </si>
  <si>
    <t>supply store</t>
  </si>
  <si>
    <t>surveyors</t>
  </si>
  <si>
    <t>sweet shop</t>
  </si>
  <si>
    <t>tailors</t>
  </si>
  <si>
    <t>tannery</t>
  </si>
  <si>
    <t>tavern</t>
  </si>
  <si>
    <t>taxidermists</t>
  </si>
  <si>
    <t>teaching college</t>
  </si>
  <si>
    <t>thatchers</t>
  </si>
  <si>
    <t>thieves den</t>
  </si>
  <si>
    <t>tilers</t>
  </si>
  <si>
    <t>tinkers</t>
  </si>
  <si>
    <t>tinsmiths</t>
  </si>
  <si>
    <t>townhouse</t>
  </si>
  <si>
    <t>toy shop</t>
  </si>
  <si>
    <t>translators school</t>
  </si>
  <si>
    <t>treasury</t>
  </si>
  <si>
    <t>trinkets store</t>
  </si>
  <si>
    <t>undertakers</t>
  </si>
  <si>
    <t>upholsterers</t>
  </si>
  <si>
    <t>vintners</t>
  </si>
  <si>
    <t>wainwrights</t>
  </si>
  <si>
    <t>warehouse</t>
  </si>
  <si>
    <t>weavers</t>
  </si>
  <si>
    <t>wheelwright</t>
  </si>
  <si>
    <t>whip makers</t>
  </si>
  <si>
    <t>wig shop</t>
  </si>
  <si>
    <t>wizards college</t>
  </si>
  <si>
    <t>woodcarvers</t>
  </si>
  <si>
    <t>woods</t>
  </si>
  <si>
    <t>zoo</t>
  </si>
  <si>
    <t>return</t>
  </si>
  <si>
    <t>rebuild</t>
  </si>
  <si>
    <t>renew</t>
  </si>
  <si>
    <t>re-establish</t>
  </si>
  <si>
    <t>reform</t>
  </si>
  <si>
    <t>re-construct</t>
  </si>
  <si>
    <t>re-assemble</t>
  </si>
  <si>
    <t>restore</t>
  </si>
  <si>
    <t>re-take</t>
  </si>
  <si>
    <t>spear</t>
  </si>
  <si>
    <t>bracelet</t>
  </si>
  <si>
    <t>amulet</t>
  </si>
  <si>
    <t>cloak</t>
  </si>
  <si>
    <t>sorcerer</t>
  </si>
  <si>
    <t>astrologer</t>
  </si>
  <si>
    <t>necromancer</t>
  </si>
  <si>
    <t>parole officer</t>
  </si>
  <si>
    <t>helmet</t>
  </si>
  <si>
    <t>short sword</t>
  </si>
  <si>
    <t>crossbow</t>
  </si>
  <si>
    <t>absolutely succeeded</t>
  </si>
  <si>
    <t>Stories per grain of sand</t>
  </si>
  <si>
    <t>As a percentage of I story</t>
  </si>
  <si>
    <t>Atoms in the solar system</t>
  </si>
  <si>
    <t>Number of stories for atoms in system</t>
  </si>
  <si>
    <t>encounter</t>
  </si>
  <si>
    <t>protagonist</t>
  </si>
  <si>
    <t>antogonist</t>
  </si>
  <si>
    <t>re-capture</t>
  </si>
  <si>
    <t>capture</t>
  </si>
  <si>
    <t>race</t>
  </si>
  <si>
    <t>likes</t>
  </si>
  <si>
    <t>status</t>
  </si>
  <si>
    <t>dislikes</t>
  </si>
  <si>
    <t>likes degree</t>
  </si>
  <si>
    <t>dislikes degree</t>
  </si>
  <si>
    <t>person</t>
  </si>
  <si>
    <t>replicant</t>
  </si>
  <si>
    <t>robot</t>
  </si>
  <si>
    <t>ghost</t>
  </si>
  <si>
    <t>vampire</t>
  </si>
  <si>
    <t>spirit</t>
  </si>
  <si>
    <t>honey</t>
  </si>
  <si>
    <t>leather</t>
  </si>
  <si>
    <t>clothes</t>
  </si>
  <si>
    <t>fashion</t>
  </si>
  <si>
    <t>sex</t>
  </si>
  <si>
    <t>food</t>
  </si>
  <si>
    <t>pain</t>
  </si>
  <si>
    <t>pleasure</t>
  </si>
  <si>
    <t>money</t>
  </si>
  <si>
    <t>music</t>
  </si>
  <si>
    <t>religion</t>
  </si>
  <si>
    <t>nature</t>
  </si>
  <si>
    <t>art</t>
  </si>
  <si>
    <t>chocolate</t>
  </si>
  <si>
    <t>alcohol</t>
  </si>
  <si>
    <t>orc</t>
  </si>
  <si>
    <t>android</t>
  </si>
  <si>
    <t>lightning</t>
  </si>
  <si>
    <t>flying</t>
  </si>
  <si>
    <t>night</t>
  </si>
  <si>
    <t>disease</t>
  </si>
  <si>
    <t>fire</t>
  </si>
  <si>
    <t>technology</t>
  </si>
  <si>
    <t>insanity</t>
  </si>
  <si>
    <t>deformity</t>
  </si>
  <si>
    <t>childbirth</t>
  </si>
  <si>
    <t>slime</t>
  </si>
  <si>
    <t>sleep</t>
  </si>
  <si>
    <t>a liking</t>
  </si>
  <si>
    <t>a great liking</t>
  </si>
  <si>
    <t>an aversion</t>
  </si>
  <si>
    <t>speeding</t>
  </si>
  <si>
    <t>religionists</t>
  </si>
  <si>
    <t>nomad</t>
  </si>
  <si>
    <t>gardens</t>
  </si>
  <si>
    <t>flowers</t>
  </si>
  <si>
    <t>weaving</t>
  </si>
  <si>
    <t>singing</t>
  </si>
  <si>
    <t>amateur radio</t>
  </si>
  <si>
    <t>archery</t>
  </si>
  <si>
    <t>bird watching</t>
  </si>
  <si>
    <t>board games</t>
  </si>
  <si>
    <t>boxing</t>
  </si>
  <si>
    <t>camping</t>
  </si>
  <si>
    <t>crystals</t>
  </si>
  <si>
    <t>drawing</t>
  </si>
  <si>
    <t>figure painting</t>
  </si>
  <si>
    <t>fireworks</t>
  </si>
  <si>
    <t>fossils</t>
  </si>
  <si>
    <t>jewellery</t>
  </si>
  <si>
    <t>knives</t>
  </si>
  <si>
    <t>magic tricks</t>
  </si>
  <si>
    <t>origami</t>
  </si>
  <si>
    <t>sewing</t>
  </si>
  <si>
    <t>song writing</t>
  </si>
  <si>
    <t>candy</t>
  </si>
  <si>
    <t>loneliness</t>
  </si>
  <si>
    <t>rejection</t>
  </si>
  <si>
    <t>commitment</t>
  </si>
  <si>
    <t>failure</t>
  </si>
  <si>
    <t>praise</t>
  </si>
  <si>
    <t>cancer</t>
  </si>
  <si>
    <t>children</t>
  </si>
  <si>
    <t>a craving</t>
  </si>
  <si>
    <t>Terms</t>
  </si>
  <si>
    <t>cheese</t>
  </si>
  <si>
    <t>decorating</t>
  </si>
  <si>
    <t>furniture</t>
  </si>
  <si>
    <t>gifts</t>
  </si>
  <si>
    <t>gold</t>
  </si>
  <si>
    <t>meat</t>
  </si>
  <si>
    <t>restaurants</t>
  </si>
  <si>
    <t>shoes</t>
  </si>
  <si>
    <t>skin care</t>
  </si>
  <si>
    <t>kidnapping</t>
  </si>
  <si>
    <t>punishment</t>
  </si>
  <si>
    <t>karma</t>
  </si>
  <si>
    <t>poverty</t>
  </si>
  <si>
    <t>hell</t>
  </si>
  <si>
    <t>unemployment</t>
  </si>
  <si>
    <t>violence</t>
  </si>
  <si>
    <t>falling</t>
  </si>
  <si>
    <t>poor performance</t>
  </si>
  <si>
    <t>intimacy</t>
  </si>
  <si>
    <t>masturbation</t>
  </si>
  <si>
    <t>erotica</t>
  </si>
  <si>
    <t>sleeping</t>
  </si>
  <si>
    <t>games</t>
  </si>
  <si>
    <t>exercise</t>
  </si>
  <si>
    <t>meditation</t>
  </si>
  <si>
    <t>risk taking</t>
  </si>
  <si>
    <t>accomplice</t>
  </si>
  <si>
    <t>accuser</t>
  </si>
  <si>
    <t>acquaintance</t>
  </si>
  <si>
    <t>admirer</t>
  </si>
  <si>
    <t>advisor</t>
  </si>
  <si>
    <t>advocate</t>
  </si>
  <si>
    <t>alchemist</t>
  </si>
  <si>
    <t>ambassador</t>
  </si>
  <si>
    <t>angel</t>
  </si>
  <si>
    <t>animist</t>
  </si>
  <si>
    <t>arch enemy</t>
  </si>
  <si>
    <t>artist</t>
  </si>
  <si>
    <t>athlete</t>
  </si>
  <si>
    <t>barbarian</t>
  </si>
  <si>
    <t>bard</t>
  </si>
  <si>
    <t>beggar</t>
  </si>
  <si>
    <t>beloved</t>
  </si>
  <si>
    <t>body double</t>
  </si>
  <si>
    <t>bounty hunter</t>
  </si>
  <si>
    <t>builder</t>
  </si>
  <si>
    <t>burglar</t>
  </si>
  <si>
    <t>captain</t>
  </si>
  <si>
    <t>cavalier</t>
  </si>
  <si>
    <t>celebrity</t>
  </si>
  <si>
    <t>champion</t>
  </si>
  <si>
    <t>charlatan</t>
  </si>
  <si>
    <t>charming person</t>
  </si>
  <si>
    <t>cleric</t>
  </si>
  <si>
    <t>close friend</t>
  </si>
  <si>
    <t>condemned person</t>
  </si>
  <si>
    <t>confessor</t>
  </si>
  <si>
    <t>conjuror</t>
  </si>
  <si>
    <t>conservationist</t>
  </si>
  <si>
    <t>crafter</t>
  </si>
  <si>
    <t>creator</t>
  </si>
  <si>
    <t>criminal</t>
  </si>
  <si>
    <t>critic</t>
  </si>
  <si>
    <t>crusader</t>
  </si>
  <si>
    <t>deceiver</t>
  </si>
  <si>
    <t>defender</t>
  </si>
  <si>
    <t>deity</t>
  </si>
  <si>
    <t>demon</t>
  </si>
  <si>
    <t>denier</t>
  </si>
  <si>
    <t>destroyer</t>
  </si>
  <si>
    <t>detective</t>
  </si>
  <si>
    <t>deviant</t>
  </si>
  <si>
    <t>devotee</t>
  </si>
  <si>
    <t>diplomat</t>
  </si>
  <si>
    <t>dissident</t>
  </si>
  <si>
    <t>distant relative</t>
  </si>
  <si>
    <t>doctor</t>
  </si>
  <si>
    <t>druid</t>
  </si>
  <si>
    <t>dwarf</t>
  </si>
  <si>
    <t>dying person</t>
  </si>
  <si>
    <t>eccentric</t>
  </si>
  <si>
    <t>enemy</t>
  </si>
  <si>
    <t>escapee</t>
  </si>
  <si>
    <t>escort</t>
  </si>
  <si>
    <t>everyman</t>
  </si>
  <si>
    <t>expert</t>
  </si>
  <si>
    <t>fairy</t>
  </si>
  <si>
    <t>fan</t>
  </si>
  <si>
    <t>father</t>
  </si>
  <si>
    <t>fighter</t>
  </si>
  <si>
    <t>follower</t>
  </si>
  <si>
    <t>foreigner</t>
  </si>
  <si>
    <t>free thinker</t>
  </si>
  <si>
    <t>friend</t>
  </si>
  <si>
    <t>gambler</t>
  </si>
  <si>
    <t>gatherer</t>
  </si>
  <si>
    <t>general</t>
  </si>
  <si>
    <t>genius</t>
  </si>
  <si>
    <t>guard</t>
  </si>
  <si>
    <t>guardian</t>
  </si>
  <si>
    <t>guru</t>
  </si>
  <si>
    <t>gypsy</t>
  </si>
  <si>
    <t>healer</t>
  </si>
  <si>
    <t>holy person</t>
  </si>
  <si>
    <t>hunter</t>
  </si>
  <si>
    <t>illusionist</t>
  </si>
  <si>
    <t>immediate relative</t>
  </si>
  <si>
    <t>immortal beloved</t>
  </si>
  <si>
    <t>infiltrator</t>
  </si>
  <si>
    <t>intellectual</t>
  </si>
  <si>
    <t>interpreter</t>
  </si>
  <si>
    <t>intimate friend</t>
  </si>
  <si>
    <t>invader</t>
  </si>
  <si>
    <t>inventor</t>
  </si>
  <si>
    <t>joker</t>
  </si>
  <si>
    <t>judge</t>
  </si>
  <si>
    <t>king</t>
  </si>
  <si>
    <t>knight</t>
  </si>
  <si>
    <t>lay healer</t>
  </si>
  <si>
    <t>leader</t>
  </si>
  <si>
    <t>learned person</t>
  </si>
  <si>
    <t>lover</t>
  </si>
  <si>
    <t>lunatic</t>
  </si>
  <si>
    <t>magician</t>
  </si>
  <si>
    <t>mediator</t>
  </si>
  <si>
    <t>mentalist</t>
  </si>
  <si>
    <t>mentor</t>
  </si>
  <si>
    <t>mercenary</t>
  </si>
  <si>
    <t>merchant</t>
  </si>
  <si>
    <t>minor noble</t>
  </si>
  <si>
    <t>monk</t>
  </si>
  <si>
    <t>mother</t>
  </si>
  <si>
    <t>murderer</t>
  </si>
  <si>
    <t>mystic</t>
  </si>
  <si>
    <t>nameless</t>
  </si>
  <si>
    <t>near relative</t>
  </si>
  <si>
    <t>ninja</t>
  </si>
  <si>
    <t>noble</t>
  </si>
  <si>
    <t>observer</t>
  </si>
  <si>
    <t>occultist</t>
  </si>
  <si>
    <t>officer</t>
  </si>
  <si>
    <t>oracle</t>
  </si>
  <si>
    <t>organizer</t>
  </si>
  <si>
    <t>paladin</t>
  </si>
  <si>
    <t>past love</t>
  </si>
  <si>
    <t>peacemaker</t>
  </si>
  <si>
    <t>person in a dream</t>
  </si>
  <si>
    <t>person of royal blood</t>
  </si>
  <si>
    <t>person they know</t>
  </si>
  <si>
    <t>philosopher</t>
  </si>
  <si>
    <t>pilgrim</t>
  </si>
  <si>
    <t>pilot</t>
  </si>
  <si>
    <t>pimp</t>
  </si>
  <si>
    <t>pioneer</t>
  </si>
  <si>
    <t>preacher</t>
  </si>
  <si>
    <t>predator</t>
  </si>
  <si>
    <t>priest</t>
  </si>
  <si>
    <t>prisoner</t>
  </si>
  <si>
    <t>prodigy</t>
  </si>
  <si>
    <t>prophet</t>
  </si>
  <si>
    <t>prostitute</t>
  </si>
  <si>
    <t>radical</t>
  </si>
  <si>
    <t>ranger</t>
  </si>
  <si>
    <t>reaper</t>
  </si>
  <si>
    <t>rebel</t>
  </si>
  <si>
    <t>recent convert</t>
  </si>
  <si>
    <t>reformed person</t>
  </si>
  <si>
    <t>reformer</t>
  </si>
  <si>
    <t>relative</t>
  </si>
  <si>
    <t>rogue</t>
  </si>
  <si>
    <t>romantic</t>
  </si>
  <si>
    <t>sage</t>
  </si>
  <si>
    <t>sailor</t>
  </si>
  <si>
    <t>samurai</t>
  </si>
  <si>
    <t>saviour</t>
  </si>
  <si>
    <t>sceptic</t>
  </si>
  <si>
    <t>scholar</t>
  </si>
  <si>
    <t>secret admirer</t>
  </si>
  <si>
    <t>seducer</t>
  </si>
  <si>
    <t>servant</t>
  </si>
  <si>
    <t>shaman</t>
  </si>
  <si>
    <t>sleuth</t>
  </si>
  <si>
    <t>soldier</t>
  </si>
  <si>
    <t>speaker</t>
  </si>
  <si>
    <t>specialist</t>
  </si>
  <si>
    <t>spy</t>
  </si>
  <si>
    <t>story teller</t>
  </si>
  <si>
    <t>stranger</t>
  </si>
  <si>
    <t>subversive</t>
  </si>
  <si>
    <t>supporter</t>
  </si>
  <si>
    <t>testifier</t>
  </si>
  <si>
    <t>theorist</t>
  </si>
  <si>
    <t>thief</t>
  </si>
  <si>
    <t>thinker</t>
  </si>
  <si>
    <t>trailblazer</t>
  </si>
  <si>
    <t>transformer</t>
  </si>
  <si>
    <t>troll</t>
  </si>
  <si>
    <t>twin</t>
  </si>
  <si>
    <t>undead</t>
  </si>
  <si>
    <t>vagrant</t>
  </si>
  <si>
    <t>warlock</t>
  </si>
  <si>
    <t>warmonger</t>
  </si>
  <si>
    <t>warrior</t>
  </si>
  <si>
    <t>wise man</t>
  </si>
  <si>
    <t>witch</t>
  </si>
  <si>
    <t>witness</t>
  </si>
  <si>
    <t>wizard</t>
  </si>
  <si>
    <t>wood elf</t>
  </si>
  <si>
    <t>writer</t>
  </si>
  <si>
    <t>alien encounter</t>
  </si>
  <si>
    <t>alien force</t>
  </si>
  <si>
    <t>alter ego</t>
  </si>
  <si>
    <t>army</t>
  </si>
  <si>
    <t>congregation</t>
  </si>
  <si>
    <t>death</t>
  </si>
  <si>
    <t>demonic force</t>
  </si>
  <si>
    <t>dragon</t>
  </si>
  <si>
    <t>elemental</t>
  </si>
  <si>
    <t>elite team</t>
  </si>
  <si>
    <t>entity</t>
  </si>
  <si>
    <t>experiment</t>
  </si>
  <si>
    <t>gang</t>
  </si>
  <si>
    <t>golem</t>
  </si>
  <si>
    <t>hallucination</t>
  </si>
  <si>
    <t>idea</t>
  </si>
  <si>
    <t>institution</t>
  </si>
  <si>
    <t>luck</t>
  </si>
  <si>
    <t>mermaid</t>
  </si>
  <si>
    <t>monster</t>
  </si>
  <si>
    <t>novel</t>
  </si>
  <si>
    <t>omen</t>
  </si>
  <si>
    <t>political party</t>
  </si>
  <si>
    <t>profound idea</t>
  </si>
  <si>
    <t>revolutionary</t>
  </si>
  <si>
    <t>secret society</t>
  </si>
  <si>
    <t>sign</t>
  </si>
  <si>
    <t>spell</t>
  </si>
  <si>
    <t>stress</t>
  </si>
  <si>
    <t>the heavens</t>
  </si>
  <si>
    <t>visitation</t>
  </si>
  <si>
    <t>zombie</t>
  </si>
  <si>
    <t>adventure</t>
  </si>
  <si>
    <t>altruism</t>
  </si>
  <si>
    <t>charity</t>
  </si>
  <si>
    <t>chastity</t>
  </si>
  <si>
    <t>citizenship</t>
  </si>
  <si>
    <t>compulsion</t>
  </si>
  <si>
    <t>conspiracy</t>
  </si>
  <si>
    <t>cruelty</t>
  </si>
  <si>
    <t>curiosity</t>
  </si>
  <si>
    <t>destiny</t>
  </si>
  <si>
    <t>duty</t>
  </si>
  <si>
    <t>ego</t>
  </si>
  <si>
    <t>empathy</t>
  </si>
  <si>
    <t>fear</t>
  </si>
  <si>
    <t>fraternity</t>
  </si>
  <si>
    <t>greed</t>
  </si>
  <si>
    <t>hate</t>
  </si>
  <si>
    <t>honour</t>
  </si>
  <si>
    <t>illness</t>
  </si>
  <si>
    <t>indebtedness</t>
  </si>
  <si>
    <t>instinct</t>
  </si>
  <si>
    <t>intoxication</t>
  </si>
  <si>
    <t>lust</t>
  </si>
  <si>
    <t>madness</t>
  </si>
  <si>
    <t>magic</t>
  </si>
  <si>
    <t>naiveté</t>
  </si>
  <si>
    <t>necessity</t>
  </si>
  <si>
    <t>occult forces</t>
  </si>
  <si>
    <t>pity</t>
  </si>
  <si>
    <t>possession</t>
  </si>
  <si>
    <t>prophecy</t>
  </si>
  <si>
    <t>recreation</t>
  </si>
  <si>
    <t>satisfaction</t>
  </si>
  <si>
    <t>Unvigintillion</t>
  </si>
  <si>
    <t>Duovigintillion</t>
  </si>
  <si>
    <t>Tresvigintillion</t>
  </si>
  <si>
    <t>Quattuorvigintillion</t>
  </si>
  <si>
    <t>coral reef</t>
  </si>
  <si>
    <t>a dodgy</t>
  </si>
  <si>
    <t>a seedy</t>
  </si>
  <si>
    <t>a plain</t>
  </si>
  <si>
    <t>a dangerous</t>
  </si>
  <si>
    <t>a safe</t>
  </si>
  <si>
    <t>emerald</t>
  </si>
  <si>
    <t>diamond</t>
  </si>
  <si>
    <t>stone</t>
  </si>
  <si>
    <t>contract</t>
  </si>
  <si>
    <t>robe</t>
  </si>
  <si>
    <t>torch</t>
  </si>
  <si>
    <t>box</t>
  </si>
  <si>
    <t>cupboard</t>
  </si>
  <si>
    <t>rapture</t>
  </si>
  <si>
    <t>divinity</t>
  </si>
  <si>
    <t>beliefs</t>
  </si>
  <si>
    <t>bravery</t>
  </si>
  <si>
    <t>brilliance</t>
  </si>
  <si>
    <t>compassion</t>
  </si>
  <si>
    <t>courage</t>
  </si>
  <si>
    <t>culture</t>
  </si>
  <si>
    <t>deceit</t>
  </si>
  <si>
    <t>dedication</t>
  </si>
  <si>
    <t>dreams</t>
  </si>
  <si>
    <t>faith</t>
  </si>
  <si>
    <t>honesty</t>
  </si>
  <si>
    <t>information</t>
  </si>
  <si>
    <t>integrity</t>
  </si>
  <si>
    <t>liberty</t>
  </si>
  <si>
    <t>misery</t>
  </si>
  <si>
    <t>skill</t>
  </si>
  <si>
    <t>success</t>
  </si>
  <si>
    <t>thought</t>
  </si>
  <si>
    <t>truth</t>
  </si>
  <si>
    <t>sanctuary</t>
  </si>
  <si>
    <t>tomb</t>
  </si>
  <si>
    <t>test site</t>
  </si>
  <si>
    <t>club house</t>
  </si>
  <si>
    <t>tree house</t>
  </si>
  <si>
    <t>cavern</t>
  </si>
  <si>
    <t>fiord</t>
  </si>
  <si>
    <t>dump</t>
  </si>
  <si>
    <t>depot</t>
  </si>
  <si>
    <t>bomb site</t>
  </si>
  <si>
    <t>radioactive region</t>
  </si>
  <si>
    <t>crematorium</t>
  </si>
  <si>
    <t>tourist spot</t>
  </si>
  <si>
    <t>roundabout</t>
  </si>
  <si>
    <t>swimming pool</t>
  </si>
  <si>
    <t>billiard parlour</t>
  </si>
  <si>
    <t>café</t>
  </si>
  <si>
    <t>grove</t>
  </si>
  <si>
    <t>portal</t>
  </si>
  <si>
    <t>general store</t>
  </si>
  <si>
    <t>adult shop</t>
  </si>
  <si>
    <t>firing range</t>
  </si>
  <si>
    <t>gun club</t>
  </si>
  <si>
    <t>archery club</t>
  </si>
  <si>
    <t>compound</t>
  </si>
  <si>
    <t>wax works</t>
  </si>
  <si>
    <t>Invented on Friday 7th December 20, 2012</t>
  </si>
  <si>
    <t>evidence</t>
  </si>
  <si>
    <t>mana</t>
  </si>
  <si>
    <t>bacteria</t>
  </si>
  <si>
    <t>bird</t>
  </si>
  <si>
    <t>classification</t>
  </si>
  <si>
    <t>creature</t>
  </si>
  <si>
    <t>demonic being</t>
  </si>
  <si>
    <t>fact</t>
  </si>
  <si>
    <t>fish</t>
  </si>
  <si>
    <t>fraud</t>
  </si>
  <si>
    <t>fungus</t>
  </si>
  <si>
    <t>heavenly creature</t>
  </si>
  <si>
    <t>herb</t>
  </si>
  <si>
    <t>hoax</t>
  </si>
  <si>
    <t>known person</t>
  </si>
  <si>
    <t>law</t>
  </si>
  <si>
    <t>lost city</t>
  </si>
  <si>
    <t>magical being</t>
  </si>
  <si>
    <t>mineral</t>
  </si>
  <si>
    <t>moral code</t>
  </si>
  <si>
    <t>plant</t>
  </si>
  <si>
    <t>precious stone</t>
  </si>
  <si>
    <t>rumour</t>
  </si>
  <si>
    <t>strategy</t>
  </si>
  <si>
    <t>tale</t>
  </si>
  <si>
    <t>tactics</t>
  </si>
  <si>
    <t>theory</t>
  </si>
  <si>
    <t>well-known person</t>
  </si>
  <si>
    <t>language</t>
  </si>
  <si>
    <t>composition</t>
  </si>
  <si>
    <t>text</t>
  </si>
  <si>
    <t>legend</t>
  </si>
  <si>
    <t>myth</t>
  </si>
  <si>
    <t>heavenly body</t>
  </si>
  <si>
    <t>species</t>
  </si>
  <si>
    <t>reasoning</t>
  </si>
  <si>
    <t>shape</t>
  </si>
  <si>
    <t>symbol</t>
  </si>
  <si>
    <t>tribe</t>
  </si>
  <si>
    <t>civilisation</t>
  </si>
  <si>
    <t>corporation</t>
  </si>
  <si>
    <t>preposition</t>
  </si>
  <si>
    <t>proposition</t>
  </si>
  <si>
    <t>totem</t>
  </si>
  <si>
    <t>practise</t>
  </si>
  <si>
    <t>social order</t>
  </si>
  <si>
    <t>alien</t>
  </si>
  <si>
    <t>alien object</t>
  </si>
  <si>
    <t>amphibian</t>
  </si>
  <si>
    <t>ancestor</t>
  </si>
  <si>
    <t>artefact</t>
  </si>
  <si>
    <t>artificial being</t>
  </si>
  <si>
    <t>element</t>
  </si>
  <si>
    <t>energy</t>
  </si>
  <si>
    <t>equation</t>
  </si>
  <si>
    <t>historic item</t>
  </si>
  <si>
    <t>ideology</t>
  </si>
  <si>
    <t>important event</t>
  </si>
  <si>
    <t>important fact</t>
  </si>
  <si>
    <t>important item</t>
  </si>
  <si>
    <t>important rumour</t>
  </si>
  <si>
    <t>important theory</t>
  </si>
  <si>
    <t>insect</t>
  </si>
  <si>
    <t>item</t>
  </si>
  <si>
    <t>operation</t>
  </si>
  <si>
    <t>unidentified object</t>
  </si>
  <si>
    <t>unknown artefact</t>
  </si>
  <si>
    <t>manifestation</t>
  </si>
  <si>
    <t>secretly</t>
  </si>
  <si>
    <t>shamefully</t>
  </si>
  <si>
    <t>abhorrent</t>
  </si>
  <si>
    <t>enchanted</t>
  </si>
  <si>
    <t>innocent</t>
  </si>
  <si>
    <t>grotesque</t>
  </si>
  <si>
    <t>harsh</t>
  </si>
  <si>
    <t>quiet</t>
  </si>
  <si>
    <t>al</t>
  </si>
  <si>
    <t>am</t>
  </si>
  <si>
    <t>e</t>
  </si>
  <si>
    <t>f</t>
  </si>
  <si>
    <t>ac</t>
  </si>
  <si>
    <t>c</t>
  </si>
  <si>
    <t>z</t>
  </si>
  <si>
    <t>k</t>
  </si>
  <si>
    <t>o</t>
  </si>
  <si>
    <t>g</t>
  </si>
  <si>
    <t>d</t>
  </si>
  <si>
    <t>coincidence</t>
  </si>
  <si>
    <t>centre of power</t>
  </si>
  <si>
    <t>distant place</t>
  </si>
  <si>
    <t>gift</t>
  </si>
  <si>
    <t>edge of civilisation</t>
  </si>
  <si>
    <t>far distant place</t>
  </si>
  <si>
    <t>inspiration</t>
  </si>
  <si>
    <t>immediate vicinity</t>
  </si>
  <si>
    <t>crime</t>
  </si>
  <si>
    <t>local area</t>
  </si>
  <si>
    <t>discovery</t>
  </si>
  <si>
    <t>near neighbourhood</t>
  </si>
  <si>
    <t>hope</t>
  </si>
  <si>
    <t>nearby place</t>
  </si>
  <si>
    <t>peers</t>
  </si>
  <si>
    <t>neighbourhood</t>
  </si>
  <si>
    <t>penance</t>
  </si>
  <si>
    <t>neighbouring area</t>
  </si>
  <si>
    <t>hidden knowledge</t>
  </si>
  <si>
    <t>other dimension</t>
  </si>
  <si>
    <t>subterfuge</t>
  </si>
  <si>
    <t>other life</t>
  </si>
  <si>
    <t>other time</t>
  </si>
  <si>
    <t>other world</t>
  </si>
  <si>
    <t>Unexpectedly</t>
  </si>
  <si>
    <t>uncharted region</t>
  </si>
  <si>
    <t>unknown place</t>
  </si>
  <si>
    <t>structure</t>
  </si>
  <si>
    <t>Christmas</t>
  </si>
  <si>
    <t>Diwali</t>
  </si>
  <si>
    <t>early evening</t>
  </si>
  <si>
    <t>early morning</t>
  </si>
  <si>
    <t>early noon</t>
  </si>
  <si>
    <t>Earth Day</t>
  </si>
  <si>
    <t>Easter</t>
  </si>
  <si>
    <t>Halloween</t>
  </si>
  <si>
    <t>midday</t>
  </si>
  <si>
    <t>midmorning</t>
  </si>
  <si>
    <t>midnight</t>
  </si>
  <si>
    <t>morning</t>
  </si>
  <si>
    <t>noon</t>
  </si>
  <si>
    <t>sunset</t>
  </si>
  <si>
    <t>ar</t>
  </si>
  <si>
    <t>as</t>
  </si>
  <si>
    <t>au</t>
  </si>
  <si>
    <t>at</t>
  </si>
  <si>
    <t>ae</t>
  </si>
  <si>
    <t>aj</t>
  </si>
  <si>
    <t>ak</t>
  </si>
  <si>
    <t>af</t>
  </si>
  <si>
    <t>ag</t>
  </si>
  <si>
    <t>n</t>
  </si>
  <si>
    <t>varied stories</t>
  </si>
  <si>
    <t>ambitious</t>
  </si>
  <si>
    <t>awkward</t>
  </si>
  <si>
    <t>brave</t>
  </si>
  <si>
    <t>cowardly</t>
  </si>
  <si>
    <t>criticised</t>
  </si>
  <si>
    <t>intoxicated</t>
  </si>
  <si>
    <t>many generations ago</t>
  </si>
  <si>
    <t>many years ago</t>
  </si>
  <si>
    <t>near the end of time</t>
  </si>
  <si>
    <t>praised</t>
  </si>
  <si>
    <t>proud</t>
  </si>
  <si>
    <t>saved</t>
  </si>
  <si>
    <t>after</t>
  </si>
  <si>
    <t>before</t>
  </si>
  <si>
    <t>close to</t>
  </si>
  <si>
    <t>just after</t>
  </si>
  <si>
    <t>just before</t>
  </si>
  <si>
    <t>i</t>
  </si>
  <si>
    <t>aq</t>
  </si>
  <si>
    <t>j</t>
  </si>
  <si>
    <t>h</t>
  </si>
  <si>
    <t>l</t>
  </si>
  <si>
    <t>m</t>
  </si>
  <si>
    <t>an</t>
  </si>
  <si>
    <t>aa</t>
  </si>
  <si>
    <t>ah</t>
  </si>
  <si>
    <t>t</t>
  </si>
  <si>
    <t>v</t>
  </si>
  <si>
    <t>s</t>
  </si>
  <si>
    <t>w</t>
  </si>
  <si>
    <t>u</t>
  </si>
  <si>
    <t>x</t>
  </si>
  <si>
    <t>q</t>
  </si>
  <si>
    <t>ai</t>
  </si>
  <si>
    <t>r</t>
  </si>
  <si>
    <t>y</t>
  </si>
  <si>
    <t>ap</t>
  </si>
  <si>
    <t>ab</t>
  </si>
  <si>
    <t>partly caused</t>
  </si>
  <si>
    <t>ended</t>
  </si>
  <si>
    <t>never again used</t>
  </si>
  <si>
    <t>last used</t>
  </si>
  <si>
    <t>always liked</t>
  </si>
  <si>
    <t>fumbled</t>
  </si>
  <si>
    <t>saved only</t>
  </si>
  <si>
    <t>looked nostalgically on</t>
  </si>
  <si>
    <t>fondly remembered</t>
  </si>
  <si>
    <t>still vividly recalled</t>
  </si>
  <si>
    <t>destroyed</t>
  </si>
  <si>
    <t>restored</t>
  </si>
  <si>
    <t>mended</t>
  </si>
  <si>
    <t>lost</t>
  </si>
  <si>
    <t>won</t>
  </si>
  <si>
    <t>discarded</t>
  </si>
  <si>
    <t>abused</t>
  </si>
  <si>
    <t>always remembered</t>
  </si>
  <si>
    <t>All Copyright © RichardAPatterson December 2013</t>
  </si>
  <si>
    <t>daringly</t>
  </si>
  <si>
    <t>absurdly</t>
  </si>
  <si>
    <t>chaotically</t>
  </si>
  <si>
    <t>dramatically</t>
  </si>
  <si>
    <t>effectively</t>
  </si>
  <si>
    <t>forcefully</t>
  </si>
  <si>
    <t>confession</t>
  </si>
  <si>
    <t>hauntingly</t>
  </si>
  <si>
    <t>healthily</t>
  </si>
  <si>
    <t>dark fantasy</t>
  </si>
  <si>
    <t>imperceptibly</t>
  </si>
  <si>
    <t>insidiously</t>
  </si>
  <si>
    <t>ludicrously</t>
  </si>
  <si>
    <t>profoundly</t>
  </si>
  <si>
    <t>fantasy</t>
  </si>
  <si>
    <t>radically</t>
  </si>
  <si>
    <t>scandalously</t>
  </si>
  <si>
    <t>seemingly</t>
  </si>
  <si>
    <t>horror</t>
  </si>
  <si>
    <t>slightly</t>
  </si>
  <si>
    <t>totally</t>
  </si>
  <si>
    <t>very slightly</t>
  </si>
  <si>
    <t>exhilaratingly</t>
  </si>
  <si>
    <t>political thriller</t>
  </si>
  <si>
    <t>fearfully</t>
  </si>
  <si>
    <t>laughably</t>
  </si>
  <si>
    <t>exultantly</t>
  </si>
  <si>
    <t>recognisably</t>
  </si>
  <si>
    <t>story</t>
  </si>
  <si>
    <t>sensitively</t>
  </si>
  <si>
    <t>tragicomedy</t>
  </si>
  <si>
    <t>remotely</t>
  </si>
  <si>
    <t>ao</t>
  </si>
  <si>
    <t>Accidentally</t>
  </si>
  <si>
    <t>Aggressively</t>
  </si>
  <si>
    <t>Always</t>
  </si>
  <si>
    <t>Angrily</t>
  </si>
  <si>
    <t>Annually</t>
  </si>
  <si>
    <t>Anxiously</t>
  </si>
  <si>
    <t>Awkwardly</t>
  </si>
  <si>
    <t>Badly</t>
  </si>
  <si>
    <t>Bewilderingly</t>
  </si>
  <si>
    <t>Bleakly</t>
  </si>
  <si>
    <t>Blearily</t>
  </si>
  <si>
    <t>Blessedly</t>
  </si>
  <si>
    <t>Blindly</t>
  </si>
  <si>
    <t>Boastfully</t>
  </si>
  <si>
    <t>Boldly</t>
  </si>
  <si>
    <t>Bravely</t>
  </si>
  <si>
    <t>Briefly</t>
  </si>
  <si>
    <t>Brightly</t>
  </si>
  <si>
    <t>Brutally</t>
  </si>
  <si>
    <t>Busily</t>
  </si>
  <si>
    <t>Calmly</t>
  </si>
  <si>
    <t>Carefully</t>
  </si>
  <si>
    <t>Carelessly</t>
  </si>
  <si>
    <t>Cautiously</t>
  </si>
  <si>
    <t>Celebratory</t>
  </si>
  <si>
    <t>Cheerfully</t>
  </si>
  <si>
    <t>Clearly</t>
  </si>
  <si>
    <t>Coincidently</t>
  </si>
  <si>
    <t>Confusedly</t>
  </si>
  <si>
    <t>Correctly</t>
  </si>
  <si>
    <t>Courageously</t>
  </si>
  <si>
    <t>Crossly</t>
  </si>
  <si>
    <t>Cruelly</t>
  </si>
  <si>
    <t>Defiantly</t>
  </si>
  <si>
    <t>Deliberately</t>
  </si>
  <si>
    <t>Demonically</t>
  </si>
  <si>
    <t>Disparately</t>
  </si>
  <si>
    <t>Doubtfully</t>
  </si>
  <si>
    <t>Dreamingly</t>
  </si>
  <si>
    <t>Drearily</t>
  </si>
  <si>
    <t>Easily</t>
  </si>
  <si>
    <t>Elegantly</t>
  </si>
  <si>
    <t>Enormously</t>
  </si>
  <si>
    <t>Enthusiastically</t>
  </si>
  <si>
    <t>Equally</t>
  </si>
  <si>
    <t>Eventually</t>
  </si>
  <si>
    <t>Exactly</t>
  </si>
  <si>
    <t>Excellently</t>
  </si>
  <si>
    <t>Excessively</t>
  </si>
  <si>
    <t>Faithfully</t>
  </si>
  <si>
    <t>Fatally</t>
  </si>
  <si>
    <t>Fatefully</t>
  </si>
  <si>
    <t>Festively</t>
  </si>
  <si>
    <t>Fiercely</t>
  </si>
  <si>
    <t>Fondly</t>
  </si>
  <si>
    <t>Foolishly</t>
  </si>
  <si>
    <t>Forgetfully</t>
  </si>
  <si>
    <t>Fortunately</t>
  </si>
  <si>
    <t>Frantically</t>
  </si>
  <si>
    <t>Fruitfully</t>
  </si>
  <si>
    <t>Gently</t>
  </si>
  <si>
    <t>Gladly</t>
  </si>
  <si>
    <t>Gracefully</t>
  </si>
  <si>
    <t>Gratefully</t>
  </si>
  <si>
    <t>Greatly</t>
  </si>
  <si>
    <t>Greedily</t>
  </si>
  <si>
    <t>Happily</t>
  </si>
  <si>
    <t>Hastily</t>
  </si>
  <si>
    <t>Heavenly</t>
  </si>
  <si>
    <t>Honestly</t>
  </si>
  <si>
    <t>Hopefully</t>
  </si>
  <si>
    <t>Hungrily</t>
  </si>
  <si>
    <t>Hypnotically</t>
  </si>
  <si>
    <t>Immensely</t>
  </si>
  <si>
    <t>Innocently</t>
  </si>
  <si>
    <t>Inquisitively</t>
  </si>
  <si>
    <t>Intimately</t>
  </si>
  <si>
    <t>Intoxicatingly</t>
  </si>
  <si>
    <t>Irritably</t>
  </si>
  <si>
    <t>Joyously</t>
  </si>
  <si>
    <t>Justly</t>
  </si>
  <si>
    <t>Kindly</t>
  </si>
  <si>
    <t>Lazily</t>
  </si>
  <si>
    <t>Loosely</t>
  </si>
  <si>
    <t>Madly</t>
  </si>
  <si>
    <t>Merrily</t>
  </si>
  <si>
    <t>Momentously</t>
  </si>
  <si>
    <t>Mortally</t>
  </si>
  <si>
    <t>Mournfully</t>
  </si>
  <si>
    <t>Mysteriously</t>
  </si>
  <si>
    <t>Mystically</t>
  </si>
  <si>
    <t>Neatly</t>
  </si>
  <si>
    <t>Nervously</t>
  </si>
  <si>
    <t>Obediently</t>
  </si>
  <si>
    <t>Obnoxiously</t>
  </si>
  <si>
    <t>Oddly</t>
  </si>
  <si>
    <t>Ominously</t>
  </si>
  <si>
    <t>Only</t>
  </si>
  <si>
    <t>Painfully</t>
  </si>
  <si>
    <t>Peacefully</t>
  </si>
  <si>
    <t>Pedantically</t>
  </si>
  <si>
    <t>Perfectly</t>
  </si>
  <si>
    <t>Politely</t>
  </si>
  <si>
    <t>Poorly</t>
  </si>
  <si>
    <t>Portentously</t>
  </si>
  <si>
    <t>Powerfully</t>
  </si>
  <si>
    <t>Prestigiously</t>
  </si>
  <si>
    <t>Promptly</t>
  </si>
  <si>
    <t>Prosaically</t>
  </si>
  <si>
    <t>Punctually</t>
  </si>
  <si>
    <t>Quickly</t>
  </si>
  <si>
    <t>Quietly</t>
  </si>
  <si>
    <t>Rapidly</t>
  </si>
  <si>
    <t>Rarely</t>
  </si>
  <si>
    <t>Recklessly</t>
  </si>
  <si>
    <t>Regularly</t>
  </si>
  <si>
    <t>Reluctantly</t>
  </si>
  <si>
    <t>Rightfully</t>
  </si>
  <si>
    <t>Ritualistically</t>
  </si>
  <si>
    <t>Roughly</t>
  </si>
  <si>
    <t>Rudely</t>
  </si>
  <si>
    <t>Sacredly</t>
  </si>
  <si>
    <t>Sadly</t>
  </si>
  <si>
    <t>Safely</t>
  </si>
  <si>
    <t>Selfishly</t>
  </si>
  <si>
    <t>Seriously</t>
  </si>
  <si>
    <t>Shakily</t>
  </si>
  <si>
    <t>Sharply</t>
  </si>
  <si>
    <t>Shyly</t>
  </si>
  <si>
    <t>Silently</t>
  </si>
  <si>
    <t>Sleepily</t>
  </si>
  <si>
    <t>Slowly</t>
  </si>
  <si>
    <t>Smoothly</t>
  </si>
  <si>
    <t>Softly</t>
  </si>
  <si>
    <t>Solemnly</t>
  </si>
  <si>
    <t>Spectacularly</t>
  </si>
  <si>
    <t>Speedily</t>
  </si>
  <si>
    <t>Stealthily</t>
  </si>
  <si>
    <t>Sternly</t>
  </si>
  <si>
    <t>Successfully</t>
  </si>
  <si>
    <t>Suddenly</t>
  </si>
  <si>
    <t>Suspiciously</t>
  </si>
  <si>
    <t>Swiftly</t>
  </si>
  <si>
    <t>Tenderly</t>
  </si>
  <si>
    <t>Tensely</t>
  </si>
  <si>
    <t>Terribly</t>
  </si>
  <si>
    <t>Thoughtfully</t>
  </si>
  <si>
    <t>Tremendously</t>
  </si>
  <si>
    <t>Truthfully</t>
  </si>
  <si>
    <t>Unthinkably</t>
  </si>
  <si>
    <t>Victoriously</t>
  </si>
  <si>
    <t>Violently</t>
  </si>
  <si>
    <t>Visionary</t>
  </si>
  <si>
    <t>Vivaciously</t>
  </si>
  <si>
    <t>Warmly</t>
  </si>
  <si>
    <t>Weakly</t>
  </si>
  <si>
    <t>Wearily</t>
  </si>
  <si>
    <t>Wildly</t>
  </si>
  <si>
    <t>ultimatum</t>
  </si>
  <si>
    <t>threat</t>
  </si>
  <si>
    <t>request</t>
  </si>
  <si>
    <t>debt</t>
  </si>
  <si>
    <t>studied</t>
  </si>
  <si>
    <t>admired</t>
  </si>
  <si>
    <t>alerted</t>
  </si>
  <si>
    <t>arranged</t>
  </si>
  <si>
    <t>attracted</t>
  </si>
  <si>
    <t>avoided</t>
  </si>
  <si>
    <t>betrayed</t>
  </si>
  <si>
    <t>boasted</t>
  </si>
  <si>
    <t>borrowed</t>
  </si>
  <si>
    <t>converted</t>
  </si>
  <si>
    <t>created</t>
  </si>
  <si>
    <t>damaged</t>
  </si>
  <si>
    <t>deceived</t>
  </si>
  <si>
    <t>defended</t>
  </si>
  <si>
    <t>defined</t>
  </si>
  <si>
    <t>discovered</t>
  </si>
  <si>
    <t>disliked</t>
  </si>
  <si>
    <t>doubted</t>
  </si>
  <si>
    <t>embarrassed</t>
  </si>
  <si>
    <t>enjoyed</t>
  </si>
  <si>
    <t>entrusted</t>
  </si>
  <si>
    <t>liberated</t>
  </si>
  <si>
    <t>mocked</t>
  </si>
  <si>
    <t>nurtured</t>
  </si>
  <si>
    <t>obtained</t>
  </si>
  <si>
    <t>perverted</t>
  </si>
  <si>
    <t>prized</t>
  </si>
  <si>
    <t>protected</t>
  </si>
  <si>
    <t>questioned</t>
  </si>
  <si>
    <t>recorded</t>
  </si>
  <si>
    <t>rediscovered</t>
  </si>
  <si>
    <t>rejected</t>
  </si>
  <si>
    <t>researched</t>
  </si>
  <si>
    <t>restrained</t>
  </si>
  <si>
    <t>strengthened</t>
  </si>
  <si>
    <t>tested</t>
  </si>
  <si>
    <t>threatened</t>
  </si>
  <si>
    <t>used</t>
  </si>
  <si>
    <t>weakened</t>
  </si>
  <si>
    <t>welcomed</t>
  </si>
  <si>
    <t>seized</t>
  </si>
  <si>
    <t>declaration</t>
  </si>
  <si>
    <t>av</t>
  </si>
  <si>
    <t>afterwards</t>
  </si>
  <si>
    <t>promotion</t>
  </si>
  <si>
    <t>miracles</t>
  </si>
  <si>
    <t>loathing</t>
  </si>
  <si>
    <t>enlightening</t>
  </si>
  <si>
    <t>suffering</t>
  </si>
  <si>
    <t>ignorance</t>
  </si>
  <si>
    <t>pleasures</t>
  </si>
  <si>
    <t>memories</t>
  </si>
  <si>
    <t>want</t>
  </si>
  <si>
    <t>hunger</t>
  </si>
  <si>
    <t>apathy</t>
  </si>
  <si>
    <t>wanted</t>
  </si>
  <si>
    <t>acceptance</t>
  </si>
  <si>
    <t>anguish</t>
  </si>
  <si>
    <t>hated</t>
  </si>
  <si>
    <t>blessing</t>
  </si>
  <si>
    <t>mystery</t>
  </si>
  <si>
    <t>secrets</t>
  </si>
  <si>
    <t>unequal</t>
  </si>
  <si>
    <t>utopia</t>
  </si>
  <si>
    <t>intersecting</t>
  </si>
  <si>
    <t>aroused</t>
  </si>
  <si>
    <t>carefree</t>
  </si>
  <si>
    <t>conflicted</t>
  </si>
  <si>
    <t>contented</t>
  </si>
  <si>
    <t>critical</t>
  </si>
  <si>
    <t>decadent</t>
  </si>
  <si>
    <t>decided</t>
  </si>
  <si>
    <t>freed</t>
  </si>
  <si>
    <t>gathered</t>
  </si>
  <si>
    <t>grieved</t>
  </si>
  <si>
    <t>healed</t>
  </si>
  <si>
    <t>insightful</t>
  </si>
  <si>
    <t>intriguing</t>
  </si>
  <si>
    <t>loved</t>
  </si>
  <si>
    <t>murdered</t>
  </si>
  <si>
    <t>peaceful</t>
  </si>
  <si>
    <t>persecuted</t>
  </si>
  <si>
    <t>plagued</t>
  </si>
  <si>
    <t>prejudiced</t>
  </si>
  <si>
    <t>prosperous</t>
  </si>
  <si>
    <t>slumbering</t>
  </si>
  <si>
    <t>superstitious</t>
  </si>
  <si>
    <t>worshiping</t>
  </si>
  <si>
    <t>blissful</t>
  </si>
  <si>
    <t>transcendent</t>
  </si>
  <si>
    <t>lost innocence</t>
  </si>
  <si>
    <t>play</t>
  </si>
  <si>
    <t>flight</t>
  </si>
  <si>
    <t>hidden place</t>
  </si>
  <si>
    <t>envy</t>
  </si>
  <si>
    <t>exertion</t>
  </si>
  <si>
    <t>favour</t>
  </si>
  <si>
    <t>refusal</t>
  </si>
  <si>
    <t>disarming</t>
  </si>
  <si>
    <t>advanced</t>
  </si>
  <si>
    <t>pollution</t>
  </si>
  <si>
    <t>now</t>
  </si>
  <si>
    <t>teachings</t>
  </si>
  <si>
    <t>studies</t>
  </si>
  <si>
    <t>quantified</t>
  </si>
  <si>
    <t>joyed in</t>
  </si>
  <si>
    <t>chaos for</t>
  </si>
  <si>
    <t>angered</t>
  </si>
  <si>
    <t>growing</t>
  </si>
  <si>
    <t>shrinking</t>
  </si>
  <si>
    <t>declining</t>
  </si>
  <si>
    <t>thriving</t>
  </si>
  <si>
    <t>dying</t>
  </si>
  <si>
    <t>undecided</t>
  </si>
  <si>
    <t>unsure</t>
  </si>
  <si>
    <t>special</t>
  </si>
  <si>
    <t>average</t>
  </si>
  <si>
    <t>objectionable</t>
  </si>
  <si>
    <t>desperate</t>
  </si>
  <si>
    <t>dispersed</t>
  </si>
  <si>
    <t>occasionally feared</t>
  </si>
  <si>
    <t>rebelled</t>
  </si>
  <si>
    <t>reconciliatory</t>
  </si>
  <si>
    <t>saddened</t>
  </si>
  <si>
    <t>intolerable</t>
  </si>
  <si>
    <t>unreachable</t>
  </si>
  <si>
    <t>unpopular</t>
  </si>
  <si>
    <t>popular</t>
  </si>
  <si>
    <t>model</t>
  </si>
  <si>
    <t>sombre</t>
  </si>
  <si>
    <t>treacherous</t>
  </si>
  <si>
    <t>absolutely failed</t>
  </si>
  <si>
    <t>almost succeeded</t>
  </si>
  <si>
    <t>barely succeeded</t>
  </si>
  <si>
    <t>clearly succeeded</t>
  </si>
  <si>
    <t>dismally failed</t>
  </si>
  <si>
    <t>failed</t>
  </si>
  <si>
    <t>outstandingly failed</t>
  </si>
  <si>
    <t>immediately</t>
  </si>
  <si>
    <t>forever</t>
  </si>
  <si>
    <t>for a moment</t>
  </si>
  <si>
    <t>for another time</t>
  </si>
  <si>
    <t>to the wise</t>
  </si>
  <si>
    <t>as so we should</t>
  </si>
  <si>
    <t>as based on truth</t>
  </si>
  <si>
    <t>as old as time</t>
  </si>
  <si>
    <t>carefully</t>
  </si>
  <si>
    <t>to pass the time</t>
  </si>
  <si>
    <t>uninterrupted</t>
  </si>
  <si>
    <t>amused</t>
  </si>
  <si>
    <t>as warned</t>
  </si>
  <si>
    <t>as has had to</t>
  </si>
  <si>
    <t>told</t>
  </si>
  <si>
    <t>while it remains</t>
  </si>
  <si>
    <t>as one must</t>
  </si>
  <si>
    <t>as one should</t>
  </si>
  <si>
    <t>before one leaves</t>
  </si>
  <si>
    <t>before one rises</t>
  </si>
  <si>
    <t>before one slumbers</t>
  </si>
  <si>
    <t>to delight</t>
  </si>
  <si>
    <t>all of this</t>
  </si>
  <si>
    <t>while here</t>
  </si>
  <si>
    <t>while one can</t>
  </si>
  <si>
    <t>while one has eyes to see</t>
  </si>
  <si>
    <t>while one lives</t>
  </si>
  <si>
    <t>while we remain</t>
  </si>
  <si>
    <t>alone</t>
  </si>
  <si>
    <t>privately</t>
  </si>
  <si>
    <t>lastly</t>
  </si>
  <si>
    <t>thrills</t>
  </si>
  <si>
    <t>justly caused</t>
  </si>
  <si>
    <t>was too feared to tell</t>
  </si>
  <si>
    <t>exploration</t>
  </si>
  <si>
    <t>friendly place</t>
  </si>
  <si>
    <t>secret place</t>
  </si>
  <si>
    <t>private space</t>
  </si>
  <si>
    <t>public space</t>
  </si>
  <si>
    <t>A history of a</t>
  </si>
  <si>
    <t>Thy</t>
  </si>
  <si>
    <t>Number of atoms in galaxy</t>
  </si>
  <si>
    <t>sea salt</t>
  </si>
  <si>
    <t>ugly sweater parties</t>
  </si>
  <si>
    <t>being offended</t>
  </si>
  <si>
    <t>grammar</t>
  </si>
  <si>
    <t>graduate school</t>
  </si>
  <si>
    <t>gentrification</t>
  </si>
  <si>
    <t>recycling</t>
  </si>
  <si>
    <t>natural medicine</t>
  </si>
  <si>
    <t>irony</t>
  </si>
  <si>
    <t>awareness</t>
  </si>
  <si>
    <t>diversity</t>
  </si>
  <si>
    <t>coffee</t>
  </si>
  <si>
    <t>found peace</t>
  </si>
  <si>
    <t>found faith</t>
  </si>
  <si>
    <t>succumbed</t>
  </si>
  <si>
    <t>had lived</t>
  </si>
  <si>
    <t>had witnessed</t>
  </si>
  <si>
    <t>had understood</t>
  </si>
  <si>
    <t>Years for 1 person to read if each story took a minute</t>
  </si>
  <si>
    <t>around the time of</t>
  </si>
  <si>
    <t>at the time of</t>
  </si>
  <si>
    <t>near to the time of</t>
  </si>
  <si>
    <t>on about the time of</t>
  </si>
  <si>
    <t>Thou</t>
  </si>
  <si>
    <t>a wish</t>
  </si>
  <si>
    <t>near the end of</t>
  </si>
  <si>
    <t>near the start of</t>
  </si>
  <si>
    <t>in the middle of</t>
  </si>
  <si>
    <t>p</t>
  </si>
  <si>
    <t>amazed</t>
  </si>
  <si>
    <t>appreciative</t>
  </si>
  <si>
    <t>apprehensive</t>
  </si>
  <si>
    <t>ardent</t>
  </si>
  <si>
    <t>ashamed</t>
  </si>
  <si>
    <t>astonished</t>
  </si>
  <si>
    <t>awed</t>
  </si>
  <si>
    <t>bewildered</t>
  </si>
  <si>
    <t>bitter</t>
  </si>
  <si>
    <t>boastful</t>
  </si>
  <si>
    <t>bored</t>
  </si>
  <si>
    <t>breathless</t>
  </si>
  <si>
    <t>cautious</t>
  </si>
  <si>
    <t>cocky</t>
  </si>
  <si>
    <t>cold</t>
  </si>
  <si>
    <t>collected</t>
  </si>
  <si>
    <t>comfortable</t>
  </si>
  <si>
    <t>compassionate</t>
  </si>
  <si>
    <t>concerned</t>
  </si>
  <si>
    <t>confident</t>
  </si>
  <si>
    <t>confused</t>
  </si>
  <si>
    <t>courageous</t>
  </si>
  <si>
    <t>crafty</t>
  </si>
  <si>
    <t>curious</t>
  </si>
  <si>
    <t>cynical</t>
  </si>
  <si>
    <t>dejected</t>
  </si>
  <si>
    <t>delighted</t>
  </si>
  <si>
    <t>delirious</t>
  </si>
  <si>
    <t>disheartened</t>
  </si>
  <si>
    <t>dismal</t>
  </si>
  <si>
    <t>dispirited</t>
  </si>
  <si>
    <t>distracted</t>
  </si>
  <si>
    <t>distressed</t>
  </si>
  <si>
    <t>dreary</t>
  </si>
  <si>
    <t>eager</t>
  </si>
  <si>
    <t>ecstatic</t>
  </si>
  <si>
    <t>empathic</t>
  </si>
  <si>
    <t>enigmatic</t>
  </si>
  <si>
    <t>enlightened</t>
  </si>
  <si>
    <t>enraged</t>
  </si>
  <si>
    <t>enthralled</t>
  </si>
  <si>
    <t>euphoric</t>
  </si>
  <si>
    <t>fascinated</t>
  </si>
  <si>
    <t>giddy</t>
  </si>
  <si>
    <t>gleeful</t>
  </si>
  <si>
    <t>gloomy</t>
  </si>
  <si>
    <t>goofy</t>
  </si>
  <si>
    <t>gratified</t>
  </si>
  <si>
    <t>greedy</t>
  </si>
  <si>
    <t>hysterical</t>
  </si>
  <si>
    <t>infuriated</t>
  </si>
  <si>
    <t>insecure</t>
  </si>
  <si>
    <t>Know</t>
  </si>
  <si>
    <t>Understand</t>
  </si>
  <si>
    <t>Acknowledge</t>
  </si>
  <si>
    <t>Retain</t>
  </si>
  <si>
    <t>Be wiser</t>
  </si>
  <si>
    <t>Now hear</t>
  </si>
  <si>
    <t>Read</t>
  </si>
  <si>
    <t>Think about</t>
  </si>
  <si>
    <t>Learn</t>
  </si>
  <si>
    <t>Be caught by</t>
  </si>
  <si>
    <t>absurd</t>
  </si>
  <si>
    <t>active</t>
  </si>
  <si>
    <t>in alternative universes</t>
  </si>
  <si>
    <t>angry</t>
  </si>
  <si>
    <t>apathetic</t>
  </si>
  <si>
    <t>arrogant</t>
  </si>
  <si>
    <t>astonishing</t>
  </si>
  <si>
    <t>bad</t>
  </si>
  <si>
    <t>barbaric</t>
  </si>
  <si>
    <t>beautiful</t>
  </si>
  <si>
    <t>changing</t>
  </si>
  <si>
    <t>charming</t>
  </si>
  <si>
    <t>chivalrous</t>
  </si>
  <si>
    <t>competitive</t>
  </si>
  <si>
    <t>corrupt</t>
  </si>
  <si>
    <t>cursed</t>
  </si>
  <si>
    <t>dangerous</t>
  </si>
  <si>
    <t>dark</t>
  </si>
  <si>
    <t>dazzling</t>
  </si>
  <si>
    <t>deathly</t>
  </si>
  <si>
    <t>desecrated</t>
  </si>
  <si>
    <t>doomed</t>
  </si>
  <si>
    <t>doubtful</t>
  </si>
  <si>
    <t>drab</t>
  </si>
  <si>
    <t>dreamy</t>
  </si>
  <si>
    <t>dull</t>
  </si>
  <si>
    <t>experimental</t>
  </si>
  <si>
    <t>false</t>
  </si>
  <si>
    <t>familiar</t>
  </si>
  <si>
    <t>fanatical</t>
  </si>
  <si>
    <t>fantastic</t>
  </si>
  <si>
    <t>fearless</t>
  </si>
  <si>
    <t>feeble</t>
  </si>
  <si>
    <t>fertile</t>
  </si>
  <si>
    <t>fortunate</t>
  </si>
  <si>
    <t>fragile</t>
  </si>
  <si>
    <t>friendly</t>
  </si>
  <si>
    <t>frightful</t>
  </si>
  <si>
    <t>gay</t>
  </si>
  <si>
    <t>glamorous</t>
  </si>
  <si>
    <t>grubby</t>
  </si>
  <si>
    <t>gruesome</t>
  </si>
  <si>
    <t>harmonious</t>
  </si>
  <si>
    <t>heavenly</t>
  </si>
  <si>
    <t>hellish</t>
  </si>
  <si>
    <t>jealous</t>
  </si>
  <si>
    <t>joyful</t>
  </si>
  <si>
    <t>lazy</t>
  </si>
  <si>
    <t>logical</t>
  </si>
  <si>
    <t>lusty</t>
  </si>
  <si>
    <t>materialistic</t>
  </si>
  <si>
    <t>miserable</t>
  </si>
  <si>
    <t>morose</t>
  </si>
  <si>
    <t>multidimensional</t>
  </si>
  <si>
    <t>multi-temporal</t>
  </si>
  <si>
    <t>mysterious</t>
  </si>
  <si>
    <t>nightmarish</t>
  </si>
  <si>
    <t>paranoid</t>
  </si>
  <si>
    <t>pleasant</t>
  </si>
  <si>
    <t>realistic</t>
  </si>
  <si>
    <t>rescued</t>
  </si>
  <si>
    <t>rigid</t>
  </si>
  <si>
    <t>risky</t>
  </si>
  <si>
    <t>ruined</t>
  </si>
  <si>
    <t>schemed</t>
  </si>
  <si>
    <t>sensual</t>
  </si>
  <si>
    <t>sexual</t>
  </si>
  <si>
    <t>shocking</t>
  </si>
  <si>
    <t>snobbish</t>
  </si>
  <si>
    <t>in solitude</t>
  </si>
  <si>
    <t>spiritual</t>
  </si>
  <si>
    <t>spooky</t>
  </si>
  <si>
    <t>tedious</t>
  </si>
  <si>
    <t>alluring</t>
  </si>
  <si>
    <t>ethereal</t>
  </si>
  <si>
    <t>fabled</t>
  </si>
  <si>
    <t>illustrious</t>
  </si>
  <si>
    <t>jaded</t>
  </si>
  <si>
    <t>macabre</t>
  </si>
  <si>
    <t>mindless</t>
  </si>
  <si>
    <t>nasty</t>
  </si>
  <si>
    <t>primed</t>
  </si>
  <si>
    <t>ruthless</t>
  </si>
  <si>
    <t>seedy</t>
  </si>
  <si>
    <t>selfish</t>
  </si>
  <si>
    <t>virtual</t>
  </si>
  <si>
    <t>tricky</t>
  </si>
  <si>
    <t>volatile</t>
  </si>
  <si>
    <t>wasteful</t>
  </si>
  <si>
    <t>whimsical</t>
  </si>
  <si>
    <t>authoritative</t>
  </si>
  <si>
    <t>covert</t>
  </si>
  <si>
    <t>fearful</t>
  </si>
  <si>
    <t>forceful</t>
  </si>
  <si>
    <t>grudging</t>
  </si>
  <si>
    <t>open</t>
  </si>
  <si>
    <t>knowing</t>
  </si>
  <si>
    <t>manifest</t>
  </si>
  <si>
    <t>overt</t>
  </si>
  <si>
    <t>shy</t>
  </si>
  <si>
    <t>subtle</t>
  </si>
  <si>
    <t>timid</t>
  </si>
  <si>
    <t>unknowing</t>
  </si>
  <si>
    <t>anxious</t>
  </si>
  <si>
    <t>audacious</t>
  </si>
  <si>
    <t>desired</t>
  </si>
  <si>
    <t>engineered</t>
  </si>
  <si>
    <t>estimated</t>
  </si>
  <si>
    <t>hoped</t>
  </si>
  <si>
    <t>intended</t>
  </si>
  <si>
    <t>planned</t>
  </si>
  <si>
    <t>prophesised</t>
  </si>
  <si>
    <t>rumoured</t>
  </si>
  <si>
    <t>taught</t>
  </si>
  <si>
    <t>wished</t>
  </si>
  <si>
    <t>anticipated</t>
  </si>
  <si>
    <t>poor</t>
  </si>
  <si>
    <t>wealthy</t>
  </si>
  <si>
    <t>impoverished</t>
  </si>
  <si>
    <t>gained</t>
  </si>
  <si>
    <t>neglect</t>
  </si>
  <si>
    <t>pondered</t>
  </si>
  <si>
    <t>spread</t>
  </si>
  <si>
    <t>stopped</t>
  </si>
  <si>
    <t>admiring</t>
  </si>
  <si>
    <t>advising</t>
  </si>
  <si>
    <t>aiding</t>
  </si>
  <si>
    <t>alerting</t>
  </si>
  <si>
    <t>altering</t>
  </si>
  <si>
    <t>amusing</t>
  </si>
  <si>
    <t>arranging</t>
  </si>
  <si>
    <t>attracting</t>
  </si>
  <si>
    <t>avoiding</t>
  </si>
  <si>
    <t>betraying</t>
  </si>
  <si>
    <t>boasting</t>
  </si>
  <si>
    <t>borrowing</t>
  </si>
  <si>
    <t>converting</t>
  </si>
  <si>
    <t>copying</t>
  </si>
  <si>
    <t>creating</t>
  </si>
  <si>
    <t>damaging</t>
  </si>
  <si>
    <t>deceiving</t>
  </si>
  <si>
    <t>defending</t>
  </si>
  <si>
    <t>defining</t>
  </si>
  <si>
    <t>disliking</t>
  </si>
  <si>
    <t>doubting</t>
  </si>
  <si>
    <t>enjoying</t>
  </si>
  <si>
    <t>entrusting</t>
  </si>
  <si>
    <t>experimenting with</t>
  </si>
  <si>
    <t>forcing</t>
  </si>
  <si>
    <t>giving</t>
  </si>
  <si>
    <t>improving</t>
  </si>
  <si>
    <t>liberating</t>
  </si>
  <si>
    <t>mocking</t>
  </si>
  <si>
    <t>obtaining</t>
  </si>
  <si>
    <t>perverting</t>
  </si>
  <si>
    <t>prizing</t>
  </si>
  <si>
    <t>questioning</t>
  </si>
  <si>
    <t>recording</t>
  </si>
  <si>
    <t>researching</t>
  </si>
  <si>
    <t>restraining</t>
  </si>
  <si>
    <t>strengthening</t>
  </si>
  <si>
    <t>stumbling on</t>
  </si>
  <si>
    <t>testing</t>
  </si>
  <si>
    <t>threatening</t>
  </si>
  <si>
    <t>using</t>
  </si>
  <si>
    <t>telling</t>
  </si>
  <si>
    <t>weakening</t>
  </si>
  <si>
    <t>welcoming</t>
  </si>
  <si>
    <t>seizing</t>
  </si>
  <si>
    <t>stealing</t>
  </si>
  <si>
    <t>respecting</t>
  </si>
  <si>
    <t>advised</t>
  </si>
  <si>
    <t>aided</t>
  </si>
  <si>
    <t>improved</t>
  </si>
  <si>
    <t>respected</t>
  </si>
  <si>
    <t>stumbled on</t>
  </si>
  <si>
    <t>lived</t>
  </si>
  <si>
    <t>escaped</t>
  </si>
  <si>
    <t>explored</t>
  </si>
  <si>
    <t>holidayed</t>
  </si>
  <si>
    <t>passed through</t>
  </si>
  <si>
    <t>recovered</t>
  </si>
  <si>
    <t>recuperated</t>
  </si>
  <si>
    <t>rested</t>
  </si>
  <si>
    <t>retreated</t>
  </si>
  <si>
    <t>trespassed</t>
  </si>
  <si>
    <t>visited</t>
  </si>
  <si>
    <t>worked</t>
  </si>
  <si>
    <t>hid</t>
  </si>
  <si>
    <t>hid from</t>
  </si>
  <si>
    <t>lost knowledge</t>
  </si>
  <si>
    <t>depended on</t>
  </si>
  <si>
    <t>understand too well</t>
  </si>
  <si>
    <t>mourned</t>
  </si>
  <si>
    <t>accompany</t>
  </si>
  <si>
    <t>become a follower of</t>
  </si>
  <si>
    <t>become friendly with</t>
  </si>
  <si>
    <t>consort with</t>
  </si>
  <si>
    <t>converse with</t>
  </si>
  <si>
    <t>correspond with</t>
  </si>
  <si>
    <t>deal with</t>
  </si>
  <si>
    <t>gossip with</t>
  </si>
  <si>
    <t>have  a relationship with</t>
  </si>
  <si>
    <t>have intercourse with</t>
  </si>
  <si>
    <t>hold a meeting with</t>
  </si>
  <si>
    <t>hold dialogue with</t>
  </si>
  <si>
    <t>identify with</t>
  </si>
  <si>
    <t>interact with</t>
  </si>
  <si>
    <t>meet with</t>
  </si>
  <si>
    <t>parlay with</t>
  </si>
  <si>
    <t>partner with</t>
  </si>
  <si>
    <t>study under</t>
  </si>
  <si>
    <t>synchronise with</t>
  </si>
  <si>
    <t>take advice from</t>
  </si>
  <si>
    <t>communicate with</t>
  </si>
  <si>
    <t>study with</t>
  </si>
  <si>
    <t>commune with</t>
  </si>
  <si>
    <t>bond with</t>
  </si>
  <si>
    <t>party with</t>
  </si>
  <si>
    <t>approach</t>
  </si>
  <si>
    <t>unite with</t>
  </si>
  <si>
    <t>hold a forum with</t>
  </si>
  <si>
    <t>speak with</t>
  </si>
  <si>
    <t>risked</t>
  </si>
  <si>
    <t>appeared</t>
  </si>
  <si>
    <t>attempted</t>
  </si>
  <si>
    <t>dreamed</t>
  </si>
  <si>
    <t>prayed</t>
  </si>
  <si>
    <t>trained</t>
  </si>
  <si>
    <t>waited</t>
  </si>
  <si>
    <t>evidently aimed</t>
  </si>
  <si>
    <t>held no expectations</t>
  </si>
  <si>
    <t>pretended</t>
  </si>
  <si>
    <t>amount</t>
  </si>
  <si>
    <t>some</t>
  </si>
  <si>
    <t>great</t>
  </si>
  <si>
    <t>minor</t>
  </si>
  <si>
    <t>slight</t>
  </si>
  <si>
    <t>az</t>
  </si>
  <si>
    <t>ba</t>
  </si>
  <si>
    <t>accountant</t>
  </si>
  <si>
    <t>activist</t>
  </si>
  <si>
    <t>actor</t>
  </si>
  <si>
    <t>acupuncturist</t>
  </si>
  <si>
    <t>adventurer</t>
  </si>
  <si>
    <t>aeronautical engineer</t>
  </si>
  <si>
    <t>aeroplane pilot</t>
  </si>
  <si>
    <t>air traffic controller</t>
  </si>
  <si>
    <t>airline flight attendant</t>
  </si>
  <si>
    <t>ambulance officer</t>
  </si>
  <si>
    <t>amusement centre manager</t>
  </si>
  <si>
    <t>amusement park attendant</t>
  </si>
  <si>
    <t>anaesthetist</t>
  </si>
  <si>
    <t>anarchist</t>
  </si>
  <si>
    <t>anatomist</t>
  </si>
  <si>
    <t>androgyny</t>
  </si>
  <si>
    <t>animal breeder</t>
  </si>
  <si>
    <t>animal trainer</t>
  </si>
  <si>
    <t>animation cartoonist</t>
  </si>
  <si>
    <t>answering service operator</t>
  </si>
  <si>
    <t>antique dealer</t>
  </si>
  <si>
    <t>anti-terrorism intelligence agent</t>
  </si>
  <si>
    <t>apparel cutter</t>
  </si>
  <si>
    <t>aquarium curator</t>
  </si>
  <si>
    <t>archivist</t>
  </si>
  <si>
    <t>artillery and missile crew member</t>
  </si>
  <si>
    <t>asexual</t>
  </si>
  <si>
    <t>athletic coach</t>
  </si>
  <si>
    <t>auctioneer</t>
  </si>
  <si>
    <t>author</t>
  </si>
  <si>
    <t>automotive electrician</t>
  </si>
  <si>
    <t>avenger</t>
  </si>
  <si>
    <t>baker</t>
  </si>
  <si>
    <t>ballistics expert</t>
  </si>
  <si>
    <t>bank manager</t>
  </si>
  <si>
    <t>barrister</t>
  </si>
  <si>
    <t>beauty salon manager</t>
  </si>
  <si>
    <t>bed and breakfast operator</t>
  </si>
  <si>
    <t>beef cattle farmer</t>
  </si>
  <si>
    <t>betting agency manager</t>
  </si>
  <si>
    <t>binder and finisher</t>
  </si>
  <si>
    <t>biochemist</t>
  </si>
  <si>
    <t>biology professor</t>
  </si>
  <si>
    <t>blacksmith</t>
  </si>
  <si>
    <t>boat builder</t>
  </si>
  <si>
    <t>border patrol agent</t>
  </si>
  <si>
    <t>botanist</t>
  </si>
  <si>
    <t>bricklayer</t>
  </si>
  <si>
    <t>building inspector</t>
  </si>
  <si>
    <t>bully</t>
  </si>
  <si>
    <t>bureaucrat</t>
  </si>
  <si>
    <t>bus driver</t>
  </si>
  <si>
    <t>butcher</t>
  </si>
  <si>
    <t>cabinet maker</t>
  </si>
  <si>
    <t>camera operator</t>
  </si>
  <si>
    <t>camping ground manager</t>
  </si>
  <si>
    <t>cardiologist</t>
  </si>
  <si>
    <t>careers counsellor</t>
  </si>
  <si>
    <t>carpenter</t>
  </si>
  <si>
    <t>cartographer</t>
  </si>
  <si>
    <t>cartoonist</t>
  </si>
  <si>
    <t>casino dealer</t>
  </si>
  <si>
    <t>casino manager</t>
  </si>
  <si>
    <t>catering administrator</t>
  </si>
  <si>
    <t>ceramic artist</t>
  </si>
  <si>
    <t>chaplain</t>
  </si>
  <si>
    <t>chef</t>
  </si>
  <si>
    <t>chemical engineer</t>
  </si>
  <si>
    <t>chemist</t>
  </si>
  <si>
    <t>chemistry professor</t>
  </si>
  <si>
    <t>chief executive</t>
  </si>
  <si>
    <t>child care centre manager</t>
  </si>
  <si>
    <t>child care worker</t>
  </si>
  <si>
    <t>chiropractor</t>
  </si>
  <si>
    <t>choreographer</t>
  </si>
  <si>
    <t>cinema manager</t>
  </si>
  <si>
    <t>civil engineer</t>
  </si>
  <si>
    <t>clone</t>
  </si>
  <si>
    <t>comedian</t>
  </si>
  <si>
    <t>commodities trader</t>
  </si>
  <si>
    <t>community arts worker</t>
  </si>
  <si>
    <t>community worker</t>
  </si>
  <si>
    <t>companion</t>
  </si>
  <si>
    <t>company secretary</t>
  </si>
  <si>
    <t>composer</t>
  </si>
  <si>
    <t>computer programmer</t>
  </si>
  <si>
    <t>computer science professor</t>
  </si>
  <si>
    <t>computer security specialist</t>
  </si>
  <si>
    <t>conservation officer</t>
  </si>
  <si>
    <t>conservative</t>
  </si>
  <si>
    <t>conservator</t>
  </si>
  <si>
    <t>cook</t>
  </si>
  <si>
    <t>copywriter</t>
  </si>
  <si>
    <t>coroner</t>
  </si>
  <si>
    <t>corporate lawyer</t>
  </si>
  <si>
    <t>correction officer</t>
  </si>
  <si>
    <t>criminal lawyer</t>
  </si>
  <si>
    <t>crop farmer</t>
  </si>
  <si>
    <t>cultist</t>
  </si>
  <si>
    <t>customer service manager</t>
  </si>
  <si>
    <t>cyborg</t>
  </si>
  <si>
    <t>cynical anti-hero</t>
  </si>
  <si>
    <t>dairy farmer</t>
  </si>
  <si>
    <t>dance teacher</t>
  </si>
  <si>
    <t>dark mentor</t>
  </si>
  <si>
    <t>database administrator</t>
  </si>
  <si>
    <t>deer farmer</t>
  </si>
  <si>
    <t>defence force officer</t>
  </si>
  <si>
    <t>dental hygienist</t>
  </si>
  <si>
    <t>dentist</t>
  </si>
  <si>
    <t>dermatologist</t>
  </si>
  <si>
    <t>developer programmer</t>
  </si>
  <si>
    <t>diesel motor mechanic</t>
  </si>
  <si>
    <t>disk jockey</t>
  </si>
  <si>
    <t>diver</t>
  </si>
  <si>
    <t>dog handler</t>
  </si>
  <si>
    <t>door to door salesperson</t>
  </si>
  <si>
    <t>drama teacher</t>
  </si>
  <si>
    <t>dressmaker</t>
  </si>
  <si>
    <t>driller</t>
  </si>
  <si>
    <t>driving instructor</t>
  </si>
  <si>
    <t>drug and alcohol counsellor</t>
  </si>
  <si>
    <t>dry wall installer</t>
  </si>
  <si>
    <t>economics professor</t>
  </si>
  <si>
    <t>economist</t>
  </si>
  <si>
    <t>editor</t>
  </si>
  <si>
    <t>education adviser</t>
  </si>
  <si>
    <t>electrical engineer</t>
  </si>
  <si>
    <t>electrician</t>
  </si>
  <si>
    <t>electronics engineer</t>
  </si>
  <si>
    <t>emergency medicine specialist</t>
  </si>
  <si>
    <t>emergency service worker</t>
  </si>
  <si>
    <t>engraver</t>
  </si>
  <si>
    <t>entertainer</t>
  </si>
  <si>
    <t>environmental consultant</t>
  </si>
  <si>
    <t>eternal child</t>
  </si>
  <si>
    <t>exorcist</t>
  </si>
  <si>
    <t>explosives worker</t>
  </si>
  <si>
    <t>facilities manager</t>
  </si>
  <si>
    <t>faculty head</t>
  </si>
  <si>
    <t>fallen angel</t>
  </si>
  <si>
    <t>fallen mentor</t>
  </si>
  <si>
    <t>family and marriage counsellor</t>
  </si>
  <si>
    <t>family support worker</t>
  </si>
  <si>
    <t>farm hand</t>
  </si>
  <si>
    <t>fashion designer</t>
  </si>
  <si>
    <t>fashion model</t>
  </si>
  <si>
    <t>faun</t>
  </si>
  <si>
    <t>fey</t>
  </si>
  <si>
    <t>finance broker</t>
  </si>
  <si>
    <t>fire officer</t>
  </si>
  <si>
    <t>first aid trainer</t>
  </si>
  <si>
    <t>fisheries inspector</t>
  </si>
  <si>
    <t>fitness centre manager</t>
  </si>
  <si>
    <t>fitness trainer</t>
  </si>
  <si>
    <t>florist</t>
  </si>
  <si>
    <t>flower grower</t>
  </si>
  <si>
    <t>flying instructor</t>
  </si>
  <si>
    <t>forensic science technician</t>
  </si>
  <si>
    <t>forensics psychologist</t>
  </si>
  <si>
    <t>forester</t>
  </si>
  <si>
    <t>fortune teller</t>
  </si>
  <si>
    <t>fruit or nut grower</t>
  </si>
  <si>
    <t>funeral director</t>
  </si>
  <si>
    <t>furniture finisher</t>
  </si>
  <si>
    <t>gardener</t>
  </si>
  <si>
    <t>general medical practitioner</t>
  </si>
  <si>
    <t>geography professor</t>
  </si>
  <si>
    <t>geologist</t>
  </si>
  <si>
    <t>geophysicist</t>
  </si>
  <si>
    <t>giant</t>
  </si>
  <si>
    <t>glass blower</t>
  </si>
  <si>
    <t>gnome</t>
  </si>
  <si>
    <t>goat farmer</t>
  </si>
  <si>
    <t>grape grower</t>
  </si>
  <si>
    <t>graphic designer</t>
  </si>
  <si>
    <t>greenhouse and nursery manager</t>
  </si>
  <si>
    <t>greenkeeper</t>
  </si>
  <si>
    <t>gunslinger</t>
  </si>
  <si>
    <t>gunsmith</t>
  </si>
  <si>
    <t>gymnastics coach</t>
  </si>
  <si>
    <t>gynaecologist</t>
  </si>
  <si>
    <t>hairdresser</t>
  </si>
  <si>
    <t>half-elf</t>
  </si>
  <si>
    <t>hedonist</t>
  </si>
  <si>
    <t>helicopter pilot</t>
  </si>
  <si>
    <t>helper</t>
  </si>
  <si>
    <t>hick</t>
  </si>
  <si>
    <t>hippy</t>
  </si>
  <si>
    <t>historian</t>
  </si>
  <si>
    <t>hobbit</t>
  </si>
  <si>
    <t>hobbyist</t>
  </si>
  <si>
    <t>homeopath</t>
  </si>
  <si>
    <t>horse breeder</t>
  </si>
  <si>
    <t>horse riding instructor</t>
  </si>
  <si>
    <t>horse trainer</t>
  </si>
  <si>
    <t>hospital pharmacist</t>
  </si>
  <si>
    <t>human resource manager</t>
  </si>
  <si>
    <t>illustrator</t>
  </si>
  <si>
    <t>indigenous</t>
  </si>
  <si>
    <t>industrial designer</t>
  </si>
  <si>
    <t>insurance agent</t>
  </si>
  <si>
    <t>insurance risk surveyor</t>
  </si>
  <si>
    <t>intelligence officer</t>
  </si>
  <si>
    <t>intensive care ambulance paramedic</t>
  </si>
  <si>
    <t>interior decorator</t>
  </si>
  <si>
    <t>interior designer</t>
  </si>
  <si>
    <t>janitor</t>
  </si>
  <si>
    <t>jeweller</t>
  </si>
  <si>
    <t>jewellery designer</t>
  </si>
  <si>
    <t>jockey</t>
  </si>
  <si>
    <t>journalist</t>
  </si>
  <si>
    <t>kindergarten teacher</t>
  </si>
  <si>
    <t>laboratory manager</t>
  </si>
  <si>
    <t>landscape gardener</t>
  </si>
  <si>
    <t>law clerk</t>
  </si>
  <si>
    <t>law professor</t>
  </si>
  <si>
    <t>leather goods maker</t>
  </si>
  <si>
    <t>legal assistant</t>
  </si>
  <si>
    <t>legal secretary</t>
  </si>
  <si>
    <t>liaison officer</t>
  </si>
  <si>
    <t>liberal</t>
  </si>
  <si>
    <t>liberator</t>
  </si>
  <si>
    <t>librarian</t>
  </si>
  <si>
    <t>library assistant</t>
  </si>
  <si>
    <t>library consultant</t>
  </si>
  <si>
    <t>lifeguard</t>
  </si>
  <si>
    <t>loan officer</t>
  </si>
  <si>
    <t>locksmith</t>
  </si>
  <si>
    <t>locomotive engineer</t>
  </si>
  <si>
    <t>logging worker supervisor</t>
  </si>
  <si>
    <t>loner hero</t>
  </si>
  <si>
    <t>loyalist</t>
  </si>
  <si>
    <t>magistrate</t>
  </si>
  <si>
    <t>mail clerk</t>
  </si>
  <si>
    <t>maintenance supervisor</t>
  </si>
  <si>
    <t>make up artist</t>
  </si>
  <si>
    <t>makeup artist</t>
  </si>
  <si>
    <t>manicurist</t>
  </si>
  <si>
    <t>manual arts therapist</t>
  </si>
  <si>
    <t>manufacturer</t>
  </si>
  <si>
    <t>marine architect</t>
  </si>
  <si>
    <t>marine biologist</t>
  </si>
  <si>
    <t>market research analyst</t>
  </si>
  <si>
    <t>marketing managers</t>
  </si>
  <si>
    <t>marriage and family therapist</t>
  </si>
  <si>
    <t>martyr</t>
  </si>
  <si>
    <t>massage therapist</t>
  </si>
  <si>
    <t>materials inspector</t>
  </si>
  <si>
    <t>math professor</t>
  </si>
  <si>
    <t>mathematician</t>
  </si>
  <si>
    <t>meat inspector</t>
  </si>
  <si>
    <t>meat packers</t>
  </si>
  <si>
    <t>mechanical engineer</t>
  </si>
  <si>
    <t>medical assistant</t>
  </si>
  <si>
    <t>medical laboratory technician</t>
  </si>
  <si>
    <t>medical photographer</t>
  </si>
  <si>
    <t>medical secretary</t>
  </si>
  <si>
    <t>metal polisher</t>
  </si>
  <si>
    <t>meteorologist</t>
  </si>
  <si>
    <t>microbiologist</t>
  </si>
  <si>
    <t>midwife</t>
  </si>
  <si>
    <t>migration agent</t>
  </si>
  <si>
    <t>military analyst</t>
  </si>
  <si>
    <t>mine cutting machine operator</t>
  </si>
  <si>
    <t>mine inspector</t>
  </si>
  <si>
    <t>mining engineer</t>
  </si>
  <si>
    <t>mining machine operator</t>
  </si>
  <si>
    <t>minister of religion</t>
  </si>
  <si>
    <t>missing person investigator</t>
  </si>
  <si>
    <t>missionary worker</t>
  </si>
  <si>
    <t>mixed crop and livestock farmer</t>
  </si>
  <si>
    <t>mixed crop farmer</t>
  </si>
  <si>
    <t>mixed livestock farmer</t>
  </si>
  <si>
    <t>model maker</t>
  </si>
  <si>
    <t>motel manager</t>
  </si>
  <si>
    <t>motion picture director</t>
  </si>
  <si>
    <t>motion picture projectionist</t>
  </si>
  <si>
    <t>motor mechanic</t>
  </si>
  <si>
    <t>motor vehicle inspector</t>
  </si>
  <si>
    <t>motorboat mechanic</t>
  </si>
  <si>
    <t>motorcycle mechanic</t>
  </si>
  <si>
    <t>museum curator</t>
  </si>
  <si>
    <t>music director</t>
  </si>
  <si>
    <t>music teacher</t>
  </si>
  <si>
    <t>music therapist</t>
  </si>
  <si>
    <t>musical instrument maker</t>
  </si>
  <si>
    <t>narcotics investigator</t>
  </si>
  <si>
    <t>native</t>
  </si>
  <si>
    <t>naturopath</t>
  </si>
  <si>
    <t>neurosurgeon</t>
  </si>
  <si>
    <t>news commentator</t>
  </si>
  <si>
    <t>nuclear engineer</t>
  </si>
  <si>
    <t>nurse</t>
  </si>
  <si>
    <t>nymph</t>
  </si>
  <si>
    <t>occupational health and safety adviser</t>
  </si>
  <si>
    <t>office clerk</t>
  </si>
  <si>
    <t>office manager</t>
  </si>
  <si>
    <t>optometrist</t>
  </si>
  <si>
    <t>osteopath</t>
  </si>
  <si>
    <t>outdoor education teacher</t>
  </si>
  <si>
    <t>package designer</t>
  </si>
  <si>
    <t>paediatrician</t>
  </si>
  <si>
    <t>park ranger</t>
  </si>
  <si>
    <t>parking enforcement officer</t>
  </si>
  <si>
    <t>parking lot attendant</t>
  </si>
  <si>
    <t>patents examiner</t>
  </si>
  <si>
    <t>pathologist</t>
  </si>
  <si>
    <t>peace corps worker</t>
  </si>
  <si>
    <t>penitent</t>
  </si>
  <si>
    <t>performer</t>
  </si>
  <si>
    <t>personnel administrator</t>
  </si>
  <si>
    <t>personnel assistant</t>
  </si>
  <si>
    <t>personnel recruiter</t>
  </si>
  <si>
    <t>pest control workers</t>
  </si>
  <si>
    <t>photographer</t>
  </si>
  <si>
    <t>physicist</t>
  </si>
  <si>
    <t>physics professor</t>
  </si>
  <si>
    <t>physiotherapist</t>
  </si>
  <si>
    <t>picture framer</t>
  </si>
  <si>
    <t>pig farmer</t>
  </si>
  <si>
    <t>pirate</t>
  </si>
  <si>
    <t>plastic surgeon</t>
  </si>
  <si>
    <t>plumber</t>
  </si>
  <si>
    <t>poets</t>
  </si>
  <si>
    <t>police artist</t>
  </si>
  <si>
    <t>police officer</t>
  </si>
  <si>
    <t>political science professor</t>
  </si>
  <si>
    <t>political scientist</t>
  </si>
  <si>
    <t>politician</t>
  </si>
  <si>
    <t>poser</t>
  </si>
  <si>
    <t>post office manager</t>
  </si>
  <si>
    <t>postal service mail sorter</t>
  </si>
  <si>
    <t>postmasters and mail superintendents</t>
  </si>
  <si>
    <t>poultry farmer</t>
  </si>
  <si>
    <t>power plant operator</t>
  </si>
  <si>
    <t>preschool teacher</t>
  </si>
  <si>
    <t>primary school teacher</t>
  </si>
  <si>
    <t>print journalist</t>
  </si>
  <si>
    <t>prison officer</t>
  </si>
  <si>
    <t>private detective</t>
  </si>
  <si>
    <t>private tutor</t>
  </si>
  <si>
    <t>producer of narcotics</t>
  </si>
  <si>
    <t>property manager</t>
  </si>
  <si>
    <t>prosthetic technician</t>
  </si>
  <si>
    <t>psychiatrist</t>
  </si>
  <si>
    <t>psychic</t>
  </si>
  <si>
    <t>psychology professor</t>
  </si>
  <si>
    <t>psychotherapist</t>
  </si>
  <si>
    <t>public health service officer</t>
  </si>
  <si>
    <t>public relations manager</t>
  </si>
  <si>
    <t>public transportation inspector</t>
  </si>
  <si>
    <t>quality control technician</t>
  </si>
  <si>
    <t>quarantine officer</t>
  </si>
  <si>
    <t>quarry worker</t>
  </si>
  <si>
    <t>racist</t>
  </si>
  <si>
    <t>radiation therapist</t>
  </si>
  <si>
    <t>radio journalist</t>
  </si>
  <si>
    <t>radio operators</t>
  </si>
  <si>
    <t>radio presenter</t>
  </si>
  <si>
    <t>railway station manager</t>
  </si>
  <si>
    <t>raver</t>
  </si>
  <si>
    <t>real estate agent</t>
  </si>
  <si>
    <t>records manager</t>
  </si>
  <si>
    <t>recruitment consultant</t>
  </si>
  <si>
    <t>redneck</t>
  </si>
  <si>
    <t>referee</t>
  </si>
  <si>
    <t>religionist</t>
  </si>
  <si>
    <t>rescuer</t>
  </si>
  <si>
    <t>research and development manager</t>
  </si>
  <si>
    <t>restaurant manager</t>
  </si>
  <si>
    <t>retail salesperson</t>
  </si>
  <si>
    <t>retirement village manager</t>
  </si>
  <si>
    <t>saboteur</t>
  </si>
  <si>
    <t>safety inspector</t>
  </si>
  <si>
    <t>sail maker</t>
  </si>
  <si>
    <t>sales and marketing manager</t>
  </si>
  <si>
    <t>school nurse</t>
  </si>
  <si>
    <t>school principal</t>
  </si>
  <si>
    <t>scientific linguist</t>
  </si>
  <si>
    <t>scout</t>
  </si>
  <si>
    <t>screen printer</t>
  </si>
  <si>
    <t>script editor</t>
  </si>
  <si>
    <t>sculptor</t>
  </si>
  <si>
    <t>secondary school teacher</t>
  </si>
  <si>
    <t>security guard</t>
  </si>
  <si>
    <t>sensualist</t>
  </si>
  <si>
    <t>service station attendant</t>
  </si>
  <si>
    <t>set designer</t>
  </si>
  <si>
    <t>sewing machine operator</t>
  </si>
  <si>
    <t>sheep farmer</t>
  </si>
  <si>
    <t>sheet metal workers</t>
  </si>
  <si>
    <t>shipwright</t>
  </si>
  <si>
    <t>shoemaker</t>
  </si>
  <si>
    <t>skin care specialist</t>
  </si>
  <si>
    <t>slaughterer</t>
  </si>
  <si>
    <t>social worker</t>
  </si>
  <si>
    <t>software engineer</t>
  </si>
  <si>
    <t>solicitor</t>
  </si>
  <si>
    <t>sound engineering technician</t>
  </si>
  <si>
    <t>sound technician</t>
  </si>
  <si>
    <t>special education teacher</t>
  </si>
  <si>
    <t>special forces officer</t>
  </si>
  <si>
    <t>speech writer</t>
  </si>
  <si>
    <t>sport psychologist</t>
  </si>
  <si>
    <t>sports agent</t>
  </si>
  <si>
    <t>sports centre manager</t>
  </si>
  <si>
    <t>sports commentator</t>
  </si>
  <si>
    <t>sports development officer</t>
  </si>
  <si>
    <t>sports physician</t>
  </si>
  <si>
    <t>sports umpire</t>
  </si>
  <si>
    <t>sportsperson</t>
  </si>
  <si>
    <t>sportswriter</t>
  </si>
  <si>
    <t>stage manager</t>
  </si>
  <si>
    <t>stained glass artist</t>
  </si>
  <si>
    <t>statistician</t>
  </si>
  <si>
    <t>steel worker</t>
  </si>
  <si>
    <t>stockbroking dealer</t>
  </si>
  <si>
    <t>stonemason</t>
  </si>
  <si>
    <t>storyteller</t>
  </si>
  <si>
    <t>student counsellor</t>
  </si>
  <si>
    <t>subway and streetcar conductor</t>
  </si>
  <si>
    <t>surgeon</t>
  </si>
  <si>
    <t>surveyor</t>
  </si>
  <si>
    <t>survivalist</t>
  </si>
  <si>
    <t>survivor</t>
  </si>
  <si>
    <t>swimming instructor</t>
  </si>
  <si>
    <t>tailor</t>
  </si>
  <si>
    <t>talk show host</t>
  </si>
  <si>
    <t>taxi driver</t>
  </si>
  <si>
    <t>teachers aide</t>
  </si>
  <si>
    <t>technical writer</t>
  </si>
  <si>
    <t>television journalist</t>
  </si>
  <si>
    <t>television presenter</t>
  </si>
  <si>
    <t>tennis coach</t>
  </si>
  <si>
    <t>textile designer</t>
  </si>
  <si>
    <t>thrill-seeker</t>
  </si>
  <si>
    <t>toolmaker</t>
  </si>
  <si>
    <t>tour guide</t>
  </si>
  <si>
    <t>town clerk</t>
  </si>
  <si>
    <t>tragic anti-hero</t>
  </si>
  <si>
    <t>trailer trash</t>
  </si>
  <si>
    <t>transgendered</t>
  </si>
  <si>
    <t>transit and railroad police officer</t>
  </si>
  <si>
    <t>translator</t>
  </si>
  <si>
    <t>transport company manager</t>
  </si>
  <si>
    <t>travel agency manager</t>
  </si>
  <si>
    <t>travel agent</t>
  </si>
  <si>
    <t>travel attendants</t>
  </si>
  <si>
    <t>travel writer</t>
  </si>
  <si>
    <t>trickster</t>
  </si>
  <si>
    <t>truck driver</t>
  </si>
  <si>
    <t>university lecturer</t>
  </si>
  <si>
    <t>university tutor</t>
  </si>
  <si>
    <t>upholsterer</t>
  </si>
  <si>
    <t>urbanite</t>
  </si>
  <si>
    <t>vending machine mechanic</t>
  </si>
  <si>
    <t>veterinarian</t>
  </si>
  <si>
    <t>victim</t>
  </si>
  <si>
    <t>wander</t>
  </si>
  <si>
    <t>warlord</t>
  </si>
  <si>
    <t>watch and clock maker</t>
  </si>
  <si>
    <t>water pollution control inspector</t>
  </si>
  <si>
    <t>weather observer</t>
  </si>
  <si>
    <t>web designer</t>
  </si>
  <si>
    <t>welder</t>
  </si>
  <si>
    <t>welfare worker</t>
  </si>
  <si>
    <t>werewolf</t>
  </si>
  <si>
    <t>wholesaler</t>
  </si>
  <si>
    <t>willing hero</t>
  </si>
  <si>
    <t>wine maker</t>
  </si>
  <si>
    <t>witch doctor</t>
  </si>
  <si>
    <t>wood machinist</t>
  </si>
  <si>
    <t>wood turner</t>
  </si>
  <si>
    <t>wool buyer</t>
  </si>
  <si>
    <t>workplace relations adviser</t>
  </si>
  <si>
    <t>youth worker</t>
  </si>
  <si>
    <t>zookeeper</t>
  </si>
  <si>
    <t>zoologist</t>
  </si>
  <si>
    <t>bawdy</t>
  </si>
  <si>
    <t>skill levels</t>
  </si>
  <si>
    <t>apprenticed</t>
  </si>
  <si>
    <t>barely skilled</t>
  </si>
  <si>
    <t>well skilled</t>
  </si>
  <si>
    <t>bb</t>
  </si>
  <si>
    <t>proficiently skilled</t>
  </si>
  <si>
    <t>erudite</t>
  </si>
  <si>
    <t>accomplished</t>
  </si>
  <si>
    <t>outstanding</t>
  </si>
  <si>
    <t>involved</t>
  </si>
  <si>
    <t>caught up</t>
  </si>
  <si>
    <t>senior</t>
  </si>
  <si>
    <t>very basic skilled</t>
  </si>
  <si>
    <t>impossibly</t>
  </si>
  <si>
    <t>personal</t>
  </si>
  <si>
    <t>interpersonal</t>
  </si>
  <si>
    <t>group</t>
  </si>
  <si>
    <t>local</t>
  </si>
  <si>
    <t>regional</t>
  </si>
  <si>
    <t>territorial</t>
  </si>
  <si>
    <t>potent</t>
  </si>
  <si>
    <t>mighty</t>
  </si>
  <si>
    <t>devastating</t>
  </si>
  <si>
    <t>major</t>
  </si>
  <si>
    <t>insignificant</t>
  </si>
  <si>
    <t>communal</t>
  </si>
  <si>
    <t>national</t>
  </si>
  <si>
    <t>continental</t>
  </si>
  <si>
    <t>moderate</t>
  </si>
  <si>
    <t>most potent</t>
  </si>
  <si>
    <t>bc</t>
  </si>
  <si>
    <t>Number of atoms in the universe</t>
  </si>
  <si>
    <t>2.4 billion</t>
  </si>
  <si>
    <t>55 billion</t>
  </si>
  <si>
    <t>100 years</t>
  </si>
  <si>
    <t>galactic</t>
  </si>
  <si>
    <t>intergalactic</t>
  </si>
  <si>
    <t>universal</t>
  </si>
  <si>
    <t>well made</t>
  </si>
  <si>
    <t>well crafted</t>
  </si>
  <si>
    <t>good</t>
  </si>
  <si>
    <t>flawed</t>
  </si>
  <si>
    <t>perfect</t>
  </si>
  <si>
    <t>unique</t>
  </si>
  <si>
    <t>ornate</t>
  </si>
  <si>
    <t>valued</t>
  </si>
  <si>
    <t>treasured</t>
  </si>
  <si>
    <t>artificial</t>
  </si>
  <si>
    <t>historic</t>
  </si>
  <si>
    <t>timeless</t>
  </si>
  <si>
    <t>classic</t>
  </si>
  <si>
    <t>inspired</t>
  </si>
  <si>
    <t>inclusive</t>
  </si>
  <si>
    <t>exclusive</t>
  </si>
  <si>
    <t>well developed</t>
  </si>
  <si>
    <t>unfortunate</t>
  </si>
  <si>
    <t>adored</t>
  </si>
  <si>
    <t>putrid</t>
  </si>
  <si>
    <t>ugly</t>
  </si>
  <si>
    <t>likeable</t>
  </si>
  <si>
    <t>trusted</t>
  </si>
  <si>
    <t>mistrusted</t>
  </si>
  <si>
    <t>antiquated</t>
  </si>
  <si>
    <t>ancient</t>
  </si>
  <si>
    <t>ornamental</t>
  </si>
  <si>
    <t>ageing</t>
  </si>
  <si>
    <t>new</t>
  </si>
  <si>
    <t>recent</t>
  </si>
  <si>
    <t>conflict</t>
  </si>
  <si>
    <t>defeated</t>
  </si>
  <si>
    <t>dominated</t>
  </si>
  <si>
    <t>bf</t>
  </si>
  <si>
    <t>Stories per atom</t>
  </si>
  <si>
    <t>Quinquavigintillion</t>
  </si>
  <si>
    <t>Sesvigintillion</t>
  </si>
  <si>
    <t>Septemvigintillion</t>
  </si>
  <si>
    <t>Octovigintillion</t>
  </si>
  <si>
    <t>question</t>
  </si>
  <si>
    <t>Are you a good man</t>
  </si>
  <si>
    <t>Are you a bad man</t>
  </si>
  <si>
    <t>Do you dare do it</t>
  </si>
  <si>
    <t>Is this what you want</t>
  </si>
  <si>
    <t>Dialogue 1</t>
  </si>
  <si>
    <t>Dialogue 3</t>
  </si>
  <si>
    <t>What right have you to ask that question?</t>
  </si>
  <si>
    <t>No</t>
  </si>
  <si>
    <t>Dialogue 2</t>
  </si>
  <si>
    <t>with consideration</t>
  </si>
  <si>
    <t>Are you ready</t>
  </si>
  <si>
    <t>Do you have any doubts</t>
  </si>
  <si>
    <t>Do you have hope</t>
  </si>
  <si>
    <t>Is this fair</t>
  </si>
  <si>
    <t>Do you love me</t>
  </si>
  <si>
    <t>Would you like to do it</t>
  </si>
  <si>
    <t>Will you do it</t>
  </si>
  <si>
    <t>Will you please</t>
  </si>
  <si>
    <t>Why will you</t>
  </si>
  <si>
    <t>Is this just</t>
  </si>
  <si>
    <t>Is this right</t>
  </si>
  <si>
    <t>Is this logical</t>
  </si>
  <si>
    <t>Is this reasonable</t>
  </si>
  <si>
    <t>Is this well timed</t>
  </si>
  <si>
    <t>Is this all coincidence</t>
  </si>
  <si>
    <t>Will you play the part</t>
  </si>
  <si>
    <t>What do you think</t>
  </si>
  <si>
    <t>after a long pause</t>
  </si>
  <si>
    <t>Is your soul saved</t>
  </si>
  <si>
    <t>Can you do it</t>
  </si>
  <si>
    <t>Should you do it</t>
  </si>
  <si>
    <t>undertaker</t>
  </si>
  <si>
    <t>vocation</t>
  </si>
  <si>
    <t>junior skilled</t>
  </si>
  <si>
    <t>lordly</t>
  </si>
  <si>
    <t>well trained</t>
  </si>
  <si>
    <t>bred to be</t>
  </si>
  <si>
    <t>interest</t>
  </si>
  <si>
    <t>obsession</t>
  </si>
  <si>
    <t>adoration</t>
  </si>
  <si>
    <t>attachment</t>
  </si>
  <si>
    <t>yearning</t>
  </si>
  <si>
    <t>fondness</t>
  </si>
  <si>
    <t>desire</t>
  </si>
  <si>
    <t>deep sea explorer</t>
  </si>
  <si>
    <t>time traveller</t>
  </si>
  <si>
    <t>treasure hunter</t>
  </si>
  <si>
    <t>person of all trades</t>
  </si>
  <si>
    <t>weapon's tester</t>
  </si>
  <si>
    <t>private investigator</t>
  </si>
  <si>
    <t>smuggler</t>
  </si>
  <si>
    <t>cadaver</t>
  </si>
  <si>
    <t>murder victim</t>
  </si>
  <si>
    <t>assailant</t>
  </si>
  <si>
    <t>conjurer</t>
  </si>
  <si>
    <t>ghost hunter</t>
  </si>
  <si>
    <t>cowboy</t>
  </si>
  <si>
    <t>cult member</t>
  </si>
  <si>
    <t>church member</t>
  </si>
  <si>
    <t>personal assistant</t>
  </si>
  <si>
    <t>torturer</t>
  </si>
  <si>
    <t>executioner</t>
  </si>
  <si>
    <t>cult leader</t>
  </si>
  <si>
    <t>patron to the arts</t>
  </si>
  <si>
    <t>conspirer</t>
  </si>
  <si>
    <t>lobbyist</t>
  </si>
  <si>
    <t>resort manager</t>
  </si>
  <si>
    <t>manager</t>
  </si>
  <si>
    <t>sales person</t>
  </si>
  <si>
    <t>patient</t>
  </si>
  <si>
    <t>under observation</t>
  </si>
  <si>
    <t>media</t>
  </si>
  <si>
    <t>bodyguard</t>
  </si>
  <si>
    <t>explorer</t>
  </si>
  <si>
    <t>volcanologist</t>
  </si>
  <si>
    <t>lab researcher</t>
  </si>
  <si>
    <t>minion</t>
  </si>
  <si>
    <t>propulsion engineer</t>
  </si>
  <si>
    <t>wand and stave maker</t>
  </si>
  <si>
    <t>scribe</t>
  </si>
  <si>
    <t>palm reader</t>
  </si>
  <si>
    <t>astrologist</t>
  </si>
  <si>
    <t>attorney</t>
  </si>
  <si>
    <t>prosecutor</t>
  </si>
  <si>
    <t>devil's advocate</t>
  </si>
  <si>
    <t>gastronomist</t>
  </si>
  <si>
    <t>swimmer</t>
  </si>
  <si>
    <t>climber</t>
  </si>
  <si>
    <t>field officer</t>
  </si>
  <si>
    <t>emotion</t>
  </si>
  <si>
    <t>ax</t>
  </si>
  <si>
    <t>aggravated</t>
  </si>
  <si>
    <t>annoyed</t>
  </si>
  <si>
    <t>awake</t>
  </si>
  <si>
    <t>bitchy</t>
  </si>
  <si>
    <t>bittersweet</t>
  </si>
  <si>
    <t>blah</t>
  </si>
  <si>
    <t>blank</t>
  </si>
  <si>
    <t>bouncy</t>
  </si>
  <si>
    <t>calm</t>
  </si>
  <si>
    <t>chipper</t>
  </si>
  <si>
    <t>complacent</t>
  </si>
  <si>
    <t>content</t>
  </si>
  <si>
    <t>cranky</t>
  </si>
  <si>
    <t>crappy</t>
  </si>
  <si>
    <t>crazy</t>
  </si>
  <si>
    <t>crushed</t>
  </si>
  <si>
    <t>depressed</t>
  </si>
  <si>
    <t>devious</t>
  </si>
  <si>
    <t>dirty</t>
  </si>
  <si>
    <t>disappointed</t>
  </si>
  <si>
    <t>discontent</t>
  </si>
  <si>
    <t>ditzy</t>
  </si>
  <si>
    <t>dorky</t>
  </si>
  <si>
    <t>drained</t>
  </si>
  <si>
    <t>drunk</t>
  </si>
  <si>
    <t>energetic</t>
  </si>
  <si>
    <t>envious</t>
  </si>
  <si>
    <t>exanimate</t>
  </si>
  <si>
    <t>excited</t>
  </si>
  <si>
    <t>exhausted</t>
  </si>
  <si>
    <t>flirty</t>
  </si>
  <si>
    <t>frustrated</t>
  </si>
  <si>
    <t>full</t>
  </si>
  <si>
    <t>geeky</t>
  </si>
  <si>
    <t>giggly</t>
  </si>
  <si>
    <t>groggy</t>
  </si>
  <si>
    <t>grumpy</t>
  </si>
  <si>
    <t>guilty</t>
  </si>
  <si>
    <t>high</t>
  </si>
  <si>
    <t>hopeful</t>
  </si>
  <si>
    <t>hot</t>
  </si>
  <si>
    <t>hungry</t>
  </si>
  <si>
    <t>hyper</t>
  </si>
  <si>
    <t>impressed</t>
  </si>
  <si>
    <t>indescribable</t>
  </si>
  <si>
    <t>indifferent</t>
  </si>
  <si>
    <t>irate</t>
  </si>
  <si>
    <t>irritated</t>
  </si>
  <si>
    <t>jubilant</t>
  </si>
  <si>
    <t>lethargic</t>
  </si>
  <si>
    <t>listless</t>
  </si>
  <si>
    <t>lonely</t>
  </si>
  <si>
    <t>mad</t>
  </si>
  <si>
    <t>melancholy</t>
  </si>
  <si>
    <t>mellow</t>
  </si>
  <si>
    <t>mischievous</t>
  </si>
  <si>
    <t>moody</t>
  </si>
  <si>
    <t>naughty</t>
  </si>
  <si>
    <t>nerdy</t>
  </si>
  <si>
    <t>not specified</t>
  </si>
  <si>
    <t>numb</t>
  </si>
  <si>
    <t>okay</t>
  </si>
  <si>
    <t>optimistic</t>
  </si>
  <si>
    <t>pessimistic</t>
  </si>
  <si>
    <t>pissed off</t>
  </si>
  <si>
    <t>pleased</t>
  </si>
  <si>
    <t>predatory</t>
  </si>
  <si>
    <t>quixotic</t>
  </si>
  <si>
    <t>recumbent</t>
  </si>
  <si>
    <t>refreshed</t>
  </si>
  <si>
    <t>rejuvenated</t>
  </si>
  <si>
    <t>relaxed</t>
  </si>
  <si>
    <t>relieved</t>
  </si>
  <si>
    <t>restless</t>
  </si>
  <si>
    <t>rushed</t>
  </si>
  <si>
    <t>satisfied</t>
  </si>
  <si>
    <t>shocked</t>
  </si>
  <si>
    <t>sick</t>
  </si>
  <si>
    <t>sleepy</t>
  </si>
  <si>
    <t>smart</t>
  </si>
  <si>
    <t>stressed</t>
  </si>
  <si>
    <t>surprised</t>
  </si>
  <si>
    <t>sympathetic</t>
  </si>
  <si>
    <t>thankful</t>
  </si>
  <si>
    <t>tired</t>
  </si>
  <si>
    <t>touched</t>
  </si>
  <si>
    <t>uncomfortable</t>
  </si>
  <si>
    <t>weird</t>
  </si>
  <si>
    <t>fortune seeker</t>
  </si>
  <si>
    <t>astronomer</t>
  </si>
  <si>
    <t>biologist</t>
  </si>
  <si>
    <t>ecologist</t>
  </si>
  <si>
    <t>engineer</t>
  </si>
  <si>
    <t>geographer</t>
  </si>
  <si>
    <t>government scientist</t>
  </si>
  <si>
    <t>naturalist</t>
  </si>
  <si>
    <t>neuroscientist</t>
  </si>
  <si>
    <t>scientist</t>
  </si>
  <si>
    <t>world-wide</t>
  </si>
  <si>
    <t>blind</t>
  </si>
  <si>
    <t>charmed</t>
  </si>
  <si>
    <t>clean</t>
  </si>
  <si>
    <t>clear</t>
  </si>
  <si>
    <t>clever</t>
  </si>
  <si>
    <t>comprehending</t>
  </si>
  <si>
    <t>conceiving</t>
  </si>
  <si>
    <t>conceptual</t>
  </si>
  <si>
    <t>conciliatory</t>
  </si>
  <si>
    <t>conniving</t>
  </si>
  <si>
    <t>conscious</t>
  </si>
  <si>
    <t>considered</t>
  </si>
  <si>
    <t>constructive</t>
  </si>
  <si>
    <t>contemplative</t>
  </si>
  <si>
    <t>contrary</t>
  </si>
  <si>
    <t>crazed</t>
  </si>
  <si>
    <t>creative</t>
  </si>
  <si>
    <t>creepy</t>
  </si>
  <si>
    <t>deaf</t>
  </si>
  <si>
    <t>deliberative</t>
  </si>
  <si>
    <t>detail-oriented</t>
  </si>
  <si>
    <t>developed</t>
  </si>
  <si>
    <t>difficult</t>
  </si>
  <si>
    <t>directionless</t>
  </si>
  <si>
    <t>disciplined</t>
  </si>
  <si>
    <t>disorganised</t>
  </si>
  <si>
    <t>dynamic</t>
  </si>
  <si>
    <t>gullible</t>
  </si>
  <si>
    <t>hesitant</t>
  </si>
  <si>
    <t>lame</t>
  </si>
  <si>
    <t>leading</t>
  </si>
  <si>
    <t>lucky</t>
  </si>
  <si>
    <t>mild mannered</t>
  </si>
  <si>
    <t>motivated</t>
  </si>
  <si>
    <t>mute</t>
  </si>
  <si>
    <t>nervous strong</t>
  </si>
  <si>
    <t>nervous</t>
  </si>
  <si>
    <t>obtuse</t>
  </si>
  <si>
    <t>part-time</t>
  </si>
  <si>
    <t>passive</t>
  </si>
  <si>
    <t>personable</t>
  </si>
  <si>
    <t>polite</t>
  </si>
  <si>
    <t>previously successful</t>
  </si>
  <si>
    <t>prime</t>
  </si>
  <si>
    <t>private</t>
  </si>
  <si>
    <t>productive</t>
  </si>
  <si>
    <t>public</t>
  </si>
  <si>
    <t>punctual</t>
  </si>
  <si>
    <t>reborn</t>
  </si>
  <si>
    <t>reckless</t>
  </si>
  <si>
    <t>regular</t>
  </si>
  <si>
    <t>renegade</t>
  </si>
  <si>
    <t>resourceful</t>
  </si>
  <si>
    <t>responsible</t>
  </si>
  <si>
    <t>results-oriented</t>
  </si>
  <si>
    <t>retarded</t>
  </si>
  <si>
    <t>retired</t>
  </si>
  <si>
    <t>returning</t>
  </si>
  <si>
    <t>risk-taking</t>
  </si>
  <si>
    <t>robust</t>
  </si>
  <si>
    <t>secretive</t>
  </si>
  <si>
    <t>shameful</t>
  </si>
  <si>
    <t>spurned</t>
  </si>
  <si>
    <t>stubborn</t>
  </si>
  <si>
    <t>stupid</t>
  </si>
  <si>
    <t>supportive</t>
  </si>
  <si>
    <t>systematic</t>
  </si>
  <si>
    <t>tardy</t>
  </si>
  <si>
    <t>tarnished</t>
  </si>
  <si>
    <t>tough</t>
  </si>
  <si>
    <t>trustworthy</t>
  </si>
  <si>
    <t>very high</t>
  </si>
  <si>
    <t>vicious</t>
  </si>
  <si>
    <t>well-behaved</t>
  </si>
  <si>
    <t>worn</t>
  </si>
  <si>
    <t>acceptable</t>
  </si>
  <si>
    <t>addicted</t>
  </si>
  <si>
    <t>adventurous</t>
  </si>
  <si>
    <t>aggressive</t>
  </si>
  <si>
    <t>alert</t>
  </si>
  <si>
    <t>antagonistic</t>
  </si>
  <si>
    <t>attractive</t>
  </si>
  <si>
    <t>aware</t>
  </si>
  <si>
    <t>easy</t>
  </si>
  <si>
    <t>enterprising</t>
  </si>
  <si>
    <t>entrepreneurial</t>
  </si>
  <si>
    <t>evil</t>
  </si>
  <si>
    <t>graceful</t>
  </si>
  <si>
    <t>idea-driven</t>
  </si>
  <si>
    <t>ignorant</t>
  </si>
  <si>
    <t>ill</t>
  </si>
  <si>
    <t>ill behaved</t>
  </si>
  <si>
    <t>imaginative</t>
  </si>
  <si>
    <t>imitation of a</t>
  </si>
  <si>
    <t>impatient</t>
  </si>
  <si>
    <t>imperfect</t>
  </si>
  <si>
    <t>inefficient</t>
  </si>
  <si>
    <t>innovative</t>
  </si>
  <si>
    <t>insipid</t>
  </si>
  <si>
    <t>intelligent</t>
  </si>
  <si>
    <t>objective</t>
  </si>
  <si>
    <t>obnoxious</t>
  </si>
  <si>
    <t>observant</t>
  </si>
  <si>
    <t>obsolete</t>
  </si>
  <si>
    <t>old</t>
  </si>
  <si>
    <t>organized</t>
  </si>
  <si>
    <t>unacceptable</t>
  </si>
  <si>
    <t>unclear</t>
  </si>
  <si>
    <t>unfocussed</t>
  </si>
  <si>
    <t>unimaginative</t>
  </si>
  <si>
    <t>unmotivated</t>
  </si>
  <si>
    <t>unseen</t>
  </si>
  <si>
    <t>untrustworthy</t>
  </si>
  <si>
    <t>solar</t>
  </si>
  <si>
    <t>definite</t>
  </si>
  <si>
    <t>interstellar</t>
  </si>
  <si>
    <t>stellar</t>
  </si>
  <si>
    <t>inter-dimensional</t>
  </si>
  <si>
    <t>appropriate</t>
  </si>
  <si>
    <t>embellished</t>
  </si>
  <si>
    <t>begun</t>
  </si>
  <si>
    <t>not bared to be remembered</t>
  </si>
  <si>
    <t>owned</t>
  </si>
  <si>
    <t>coveted</t>
  </si>
  <si>
    <t>be</t>
  </si>
  <si>
    <t>bg</t>
  </si>
  <si>
    <t>bh</t>
  </si>
  <si>
    <t>Is there such things</t>
  </si>
  <si>
    <t>extroverted</t>
  </si>
  <si>
    <t>honest</t>
  </si>
  <si>
    <t>inexperienced</t>
  </si>
  <si>
    <t>introverted</t>
  </si>
  <si>
    <t>underage</t>
  </si>
  <si>
    <t>unlucky</t>
  </si>
  <si>
    <t>obedient</t>
  </si>
  <si>
    <t>over wrought</t>
  </si>
  <si>
    <t>assertive</t>
  </si>
  <si>
    <t>bright</t>
  </si>
  <si>
    <t>furtive</t>
  </si>
  <si>
    <t>kind</t>
  </si>
  <si>
    <t>law abiding</t>
  </si>
  <si>
    <t>loyal</t>
  </si>
  <si>
    <t>neutral</t>
  </si>
  <si>
    <t>persuasive</t>
  </si>
  <si>
    <t>pragmatic</t>
  </si>
  <si>
    <t>quick tempered</t>
  </si>
  <si>
    <t>venerable</t>
  </si>
  <si>
    <t>young</t>
  </si>
  <si>
    <t>warm</t>
  </si>
  <si>
    <t>cool</t>
  </si>
  <si>
    <t>bold</t>
  </si>
  <si>
    <t>sentimental</t>
  </si>
  <si>
    <t>conscientious</t>
  </si>
  <si>
    <t>tough minded</t>
  </si>
  <si>
    <t>discreet</t>
  </si>
  <si>
    <t>shrewd</t>
  </si>
  <si>
    <t>prudent</t>
  </si>
  <si>
    <t>more stories than there are atoms in the universe for each atom in the universe.</t>
  </si>
  <si>
    <t>man</t>
  </si>
  <si>
    <t>woman</t>
  </si>
  <si>
    <t>boy</t>
  </si>
  <si>
    <t>girl</t>
  </si>
  <si>
    <t>losing knowledge</t>
  </si>
  <si>
    <t>mental realm</t>
  </si>
  <si>
    <t>a place of love</t>
  </si>
  <si>
    <t>identity of someone else</t>
  </si>
  <si>
    <t>response</t>
  </si>
  <si>
    <t>delight</t>
  </si>
  <si>
    <t>shock</t>
  </si>
  <si>
    <t>surprise</t>
  </si>
  <si>
    <t>disdain</t>
  </si>
  <si>
    <t>tears</t>
  </si>
  <si>
    <t>trembling</t>
  </si>
  <si>
    <t>nausea</t>
  </si>
  <si>
    <t>mirth</t>
  </si>
  <si>
    <t>amazement</t>
  </si>
  <si>
    <t>sadness</t>
  </si>
  <si>
    <t>shame</t>
  </si>
  <si>
    <t>pride</t>
  </si>
  <si>
    <t>shivers</t>
  </si>
  <si>
    <t>anger</t>
  </si>
  <si>
    <t>rage</t>
  </si>
  <si>
    <t>agreement</t>
  </si>
  <si>
    <t>agreed</t>
  </si>
  <si>
    <t>disagreed</t>
  </si>
  <si>
    <t>were united</t>
  </si>
  <si>
    <t>were allied</t>
  </si>
  <si>
    <t>bj</t>
  </si>
  <si>
    <t>argued</t>
  </si>
  <si>
    <t>clashed</t>
  </si>
  <si>
    <t>battled</t>
  </si>
  <si>
    <t>competed</t>
  </si>
  <si>
    <t>wrestled</t>
  </si>
  <si>
    <t>were hostile</t>
  </si>
  <si>
    <t>form</t>
  </si>
  <si>
    <t>ideas</t>
  </si>
  <si>
    <t>methods</t>
  </si>
  <si>
    <t>forms</t>
  </si>
  <si>
    <t>tools</t>
  </si>
  <si>
    <t>topics</t>
  </si>
  <si>
    <t>philosophies</t>
  </si>
  <si>
    <t>texts</t>
  </si>
  <si>
    <t>weapons</t>
  </si>
  <si>
    <t>development</t>
  </si>
  <si>
    <t>bk</t>
  </si>
  <si>
    <t>dislike</t>
  </si>
  <si>
    <t>crippling phobia</t>
  </si>
  <si>
    <t>dread</t>
  </si>
  <si>
    <t>fascination</t>
  </si>
  <si>
    <t>great fear</t>
  </si>
  <si>
    <t>phobia</t>
  </si>
  <si>
    <t>slight fear</t>
  </si>
  <si>
    <t>slight phobia</t>
  </si>
  <si>
    <t>worry</t>
  </si>
  <si>
    <t>revulsion</t>
  </si>
  <si>
    <t>repulsion</t>
  </si>
  <si>
    <t>fixation</t>
  </si>
  <si>
    <t>climaxed</t>
  </si>
  <si>
    <t>end</t>
  </si>
  <si>
    <t>union</t>
  </si>
  <si>
    <t>affair</t>
  </si>
  <si>
    <t>ruse</t>
  </si>
  <si>
    <t>dare</t>
  </si>
  <si>
    <t>challenge</t>
  </si>
  <si>
    <t>attack</t>
  </si>
  <si>
    <t>trauma</t>
  </si>
  <si>
    <t>redemption</t>
  </si>
  <si>
    <t>revenge</t>
  </si>
  <si>
    <t>feud</t>
  </si>
  <si>
    <t>bl</t>
  </si>
  <si>
    <t>climax</t>
  </si>
  <si>
    <t>bm</t>
  </si>
  <si>
    <t>bn</t>
  </si>
  <si>
    <t>loss</t>
  </si>
  <si>
    <t>destruction</t>
  </si>
  <si>
    <t>surrender</t>
  </si>
  <si>
    <t>banished</t>
  </si>
  <si>
    <t>execution</t>
  </si>
  <si>
    <t>termination</t>
  </si>
  <si>
    <t>ceasing</t>
  </si>
  <si>
    <t>vanishing</t>
  </si>
  <si>
    <t>torture</t>
  </si>
  <si>
    <t>abusing</t>
  </si>
  <si>
    <t>admitting</t>
  </si>
  <si>
    <t>forming</t>
  </si>
  <si>
    <t>despising</t>
  </si>
  <si>
    <t>disrupting</t>
  </si>
  <si>
    <t>distorting</t>
  </si>
  <si>
    <t>enforcing</t>
  </si>
  <si>
    <t>spiting</t>
  </si>
  <si>
    <t>learning from</t>
  </si>
  <si>
    <t>perceiving</t>
  </si>
  <si>
    <t>pondering</t>
  </si>
  <si>
    <t>sacrificing</t>
  </si>
  <si>
    <t>stopping</t>
  </si>
  <si>
    <t>transcending</t>
  </si>
  <si>
    <t>validating</t>
  </si>
  <si>
    <t>wanting</t>
  </si>
  <si>
    <t>freeing</t>
  </si>
  <si>
    <t>fighting</t>
  </si>
  <si>
    <t>losing</t>
  </si>
  <si>
    <t>making</t>
  </si>
  <si>
    <t>needing</t>
  </si>
  <si>
    <t>arming</t>
  </si>
  <si>
    <t>correcting</t>
  </si>
  <si>
    <t>affirming</t>
  </si>
  <si>
    <t>re-firming</t>
  </si>
  <si>
    <t>refuting</t>
  </si>
  <si>
    <t>unravelling</t>
  </si>
  <si>
    <t>unfolding</t>
  </si>
  <si>
    <t>opening</t>
  </si>
  <si>
    <t>entering</t>
  </si>
  <si>
    <t>invading</t>
  </si>
  <si>
    <t>imposing</t>
  </si>
  <si>
    <t>pleading</t>
  </si>
  <si>
    <t>teaching</t>
  </si>
  <si>
    <t>desiring</t>
  </si>
  <si>
    <t>inspiring</t>
  </si>
  <si>
    <t>healing</t>
  </si>
  <si>
    <t>repairing</t>
  </si>
  <si>
    <t>mending</t>
  </si>
  <si>
    <t>breaking</t>
  </si>
  <si>
    <t>trapping</t>
  </si>
  <si>
    <t>enabling</t>
  </si>
  <si>
    <t>disabling</t>
  </si>
  <si>
    <t>renewing</t>
  </si>
  <si>
    <t>restoring</t>
  </si>
  <si>
    <t>revoking</t>
  </si>
  <si>
    <t>remembering</t>
  </si>
  <si>
    <t>overcoming</t>
  </si>
  <si>
    <t>dismissing</t>
  </si>
  <si>
    <t>demoting</t>
  </si>
  <si>
    <t>helping</t>
  </si>
  <si>
    <t>hurting</t>
  </si>
  <si>
    <t>hindering</t>
  </si>
  <si>
    <t>dominating</t>
  </si>
  <si>
    <t>controlling</t>
  </si>
  <si>
    <t>exploiting</t>
  </si>
  <si>
    <t>forgiving</t>
  </si>
  <si>
    <t>accusing</t>
  </si>
  <si>
    <t>wounding</t>
  </si>
  <si>
    <t>attacking</t>
  </si>
  <si>
    <t>support</t>
  </si>
  <si>
    <t>pleasing</t>
  </si>
  <si>
    <t>displeasing</t>
  </si>
  <si>
    <t>angering</t>
  </si>
  <si>
    <t>humouring</t>
  </si>
  <si>
    <t>honouring</t>
  </si>
  <si>
    <t>dishonouring</t>
  </si>
  <si>
    <t>shaming</t>
  </si>
  <si>
    <t>soothing</t>
  </si>
  <si>
    <t>engineering</t>
  </si>
  <si>
    <t>experimented</t>
  </si>
  <si>
    <t>later</t>
  </si>
  <si>
    <t>bo</t>
  </si>
  <si>
    <t>entreated</t>
  </si>
  <si>
    <t>permitted</t>
  </si>
  <si>
    <t>pondered probabilities</t>
  </si>
  <si>
    <t>unwilled</t>
  </si>
  <si>
    <t>learned</t>
  </si>
  <si>
    <t>realised</t>
  </si>
  <si>
    <t>awakened</t>
  </si>
  <si>
    <t>saw possibilities</t>
  </si>
  <si>
    <t>design</t>
  </si>
  <si>
    <t>found resolve</t>
  </si>
  <si>
    <t>had discussing</t>
  </si>
  <si>
    <t>bt</t>
  </si>
  <si>
    <t>saw</t>
  </si>
  <si>
    <t>dared to speak of</t>
  </si>
  <si>
    <t>not contemplate</t>
  </si>
  <si>
    <t>would not remember</t>
  </si>
  <si>
    <t>all done with</t>
  </si>
  <si>
    <t>all started</t>
  </si>
  <si>
    <t>all a remanent</t>
  </si>
  <si>
    <t>Think</t>
  </si>
  <si>
    <t>Believe me</t>
  </si>
  <si>
    <t>Beware this tale</t>
  </si>
  <si>
    <t>Thus starts the story</t>
  </si>
  <si>
    <t>Let me tell you</t>
  </si>
  <si>
    <t>Listen</t>
  </si>
  <si>
    <t>Listen well</t>
  </si>
  <si>
    <t>Have consideration</t>
  </si>
  <si>
    <t>Be questioning</t>
  </si>
  <si>
    <t>Be reckoning</t>
  </si>
  <si>
    <t>Regarding</t>
  </si>
  <si>
    <t>Seek here answers</t>
  </si>
  <si>
    <t>Remembering</t>
  </si>
  <si>
    <t>Here are the dreams</t>
  </si>
  <si>
    <t>Thus begins the riddle</t>
  </si>
  <si>
    <t>Be thoughtful</t>
  </si>
  <si>
    <t>timelessness</t>
  </si>
  <si>
    <t>wisdom</t>
  </si>
  <si>
    <t>by Richard.A.Patterson</t>
  </si>
  <si>
    <t>at the start of</t>
  </si>
  <si>
    <t>at the end of</t>
  </si>
  <si>
    <t>80 years</t>
  </si>
  <si>
    <t>replica</t>
  </si>
  <si>
    <t>Why ask?</t>
  </si>
  <si>
    <t>Heaven's knows?</t>
  </si>
  <si>
    <t>What do you think?</t>
  </si>
  <si>
    <t>It could be</t>
  </si>
  <si>
    <t>I might never know</t>
  </si>
  <si>
    <t>You will never know</t>
  </si>
  <si>
    <t>Only I know</t>
  </si>
  <si>
    <t>This is logical</t>
  </si>
  <si>
    <t>Is this fate</t>
  </si>
  <si>
    <t>Why do it</t>
  </si>
  <si>
    <t>Is this destiny</t>
  </si>
  <si>
    <t>Are you sure</t>
  </si>
  <si>
    <t>Can we ever be sure</t>
  </si>
  <si>
    <t>Could it be</t>
  </si>
  <si>
    <t>Might it be</t>
  </si>
  <si>
    <t>Can it be</t>
  </si>
  <si>
    <t>Is it certain</t>
  </si>
  <si>
    <t>Do you understand</t>
  </si>
  <si>
    <t>Do you see what must be done</t>
  </si>
  <si>
    <t>Who else knows</t>
  </si>
  <si>
    <t>skills</t>
  </si>
  <si>
    <t>intelligence</t>
  </si>
  <si>
    <t>doubt</t>
  </si>
  <si>
    <t>sensitivity</t>
  </si>
  <si>
    <t>taste</t>
  </si>
  <si>
    <t>kindness</t>
  </si>
  <si>
    <t>malice</t>
  </si>
  <si>
    <t>innocence</t>
  </si>
  <si>
    <t>worldliness</t>
  </si>
  <si>
    <t>profoundness</t>
  </si>
  <si>
    <t>emotions</t>
  </si>
  <si>
    <t>thoughts</t>
  </si>
  <si>
    <t>passion</t>
  </si>
  <si>
    <t>joy</t>
  </si>
  <si>
    <t>certainty</t>
  </si>
  <si>
    <t>insight</t>
  </si>
  <si>
    <t>mystique</t>
  </si>
  <si>
    <t>privacy</t>
  </si>
  <si>
    <t>self-perception</t>
  </si>
  <si>
    <t>self-respect</t>
  </si>
  <si>
    <t>foresight</t>
  </si>
  <si>
    <t>acceded to</t>
  </si>
  <si>
    <t>Reckon</t>
  </si>
  <si>
    <t>Learn from</t>
  </si>
  <si>
    <t>Judge well</t>
  </si>
  <si>
    <t>Analyse</t>
  </si>
  <si>
    <t>Tell of</t>
  </si>
  <si>
    <t>seductive</t>
  </si>
  <si>
    <t>self loathing</t>
  </si>
  <si>
    <t>attraction</t>
  </si>
  <si>
    <t>removal</t>
  </si>
  <si>
    <t>control</t>
  </si>
  <si>
    <t>distortion</t>
  </si>
  <si>
    <t>correction</t>
  </si>
  <si>
    <t>recalling</t>
  </si>
  <si>
    <t>recantation</t>
  </si>
  <si>
    <t>incantation</t>
  </si>
  <si>
    <t>rescuing</t>
  </si>
  <si>
    <t>spitefulness</t>
  </si>
  <si>
    <t>perversion</t>
  </si>
  <si>
    <t>angelic</t>
  </si>
  <si>
    <t>mild</t>
  </si>
  <si>
    <t>rude</t>
  </si>
  <si>
    <t>puritanical</t>
  </si>
  <si>
    <t>talented</t>
  </si>
  <si>
    <t>nice</t>
  </si>
  <si>
    <t>parasitical</t>
  </si>
  <si>
    <t>funny</t>
  </si>
  <si>
    <t>sarcastic</t>
  </si>
  <si>
    <t>outlandish</t>
  </si>
  <si>
    <t>sorrowful</t>
  </si>
  <si>
    <t>talkative</t>
  </si>
  <si>
    <t>charitable</t>
  </si>
  <si>
    <t>cruel</t>
  </si>
  <si>
    <t>moronic</t>
  </si>
  <si>
    <t>foolish</t>
  </si>
  <si>
    <t>zealous</t>
  </si>
  <si>
    <t>revengeful</t>
  </si>
  <si>
    <t>staid</t>
  </si>
  <si>
    <t>interesting</t>
  </si>
  <si>
    <t>beneficial</t>
  </si>
  <si>
    <t>selfless</t>
  </si>
  <si>
    <t>self important</t>
  </si>
  <si>
    <t>deluded</t>
  </si>
  <si>
    <t>profound</t>
  </si>
  <si>
    <t>artistic</t>
  </si>
  <si>
    <t>philosophical</t>
  </si>
  <si>
    <t>catalyst</t>
  </si>
  <si>
    <t>seeker</t>
  </si>
  <si>
    <t>place of banishment</t>
  </si>
  <si>
    <t>other home</t>
  </si>
  <si>
    <t>wild</t>
  </si>
  <si>
    <t>confusion</t>
  </si>
  <si>
    <t>infliction</t>
  </si>
  <si>
    <t>intolerance</t>
  </si>
  <si>
    <t>profane something</t>
  </si>
  <si>
    <t>sacred something</t>
  </si>
  <si>
    <t>supernatural something</t>
  </si>
  <si>
    <t>dialogue 4</t>
  </si>
  <si>
    <t>sooth</t>
  </si>
  <si>
    <t>augment</t>
  </si>
  <si>
    <t>strengthen</t>
  </si>
  <si>
    <t>weaken</t>
  </si>
  <si>
    <t>direct</t>
  </si>
  <si>
    <t>join with</t>
  </si>
  <si>
    <t>subjugate</t>
  </si>
  <si>
    <t>almost obliterate</t>
  </si>
  <si>
    <t>annihilate</t>
  </si>
  <si>
    <t>balance</t>
  </si>
  <si>
    <t>decrease</t>
  </si>
  <si>
    <t>ignore</t>
  </si>
  <si>
    <t>increase</t>
  </si>
  <si>
    <t>obliterate</t>
  </si>
  <si>
    <t>stabilise</t>
  </si>
  <si>
    <t>change</t>
  </si>
  <si>
    <t>merge with</t>
  </si>
  <si>
    <t>negate</t>
  </si>
  <si>
    <t>pause</t>
  </si>
  <si>
    <t>accelerated</t>
  </si>
  <si>
    <t>all for</t>
  </si>
  <si>
    <t>all practise for</t>
  </si>
  <si>
    <t>hurt</t>
  </si>
  <si>
    <t>thrown away</t>
  </si>
  <si>
    <t>made fugitive</t>
  </si>
  <si>
    <t>parallel</t>
  </si>
  <si>
    <t>made pure</t>
  </si>
  <si>
    <t>Assuming an average galaxy has 400 billion stars. i.e solar systems.  not taking into account most stars are not uniary.</t>
  </si>
  <si>
    <t>mural</t>
  </si>
  <si>
    <t>musical instrument</t>
  </si>
  <si>
    <t>nature park</t>
  </si>
  <si>
    <t>opposite sex</t>
  </si>
  <si>
    <t>trick</t>
  </si>
  <si>
    <t>foreign language</t>
  </si>
  <si>
    <t>historical trek</t>
  </si>
  <si>
    <t>hike</t>
  </si>
  <si>
    <t>martial art</t>
  </si>
  <si>
    <t>mathematic</t>
  </si>
  <si>
    <t>antique</t>
  </si>
  <si>
    <t>award</t>
  </si>
  <si>
    <t>candle</t>
  </si>
  <si>
    <t>chemical</t>
  </si>
  <si>
    <t>hat</t>
  </si>
  <si>
    <t>dinner party</t>
  </si>
  <si>
    <t>book deal</t>
  </si>
  <si>
    <t>children’s game</t>
  </si>
  <si>
    <t>slogan</t>
  </si>
  <si>
    <t>banner</t>
  </si>
  <si>
    <t>comedy</t>
  </si>
  <si>
    <t>difficult breakup</t>
  </si>
  <si>
    <t>expense</t>
  </si>
  <si>
    <t>apology</t>
  </si>
  <si>
    <t>location</t>
  </si>
  <si>
    <t>issue</t>
  </si>
  <si>
    <t>gifted child</t>
  </si>
  <si>
    <t>bell</t>
  </si>
  <si>
    <t>S.O.S</t>
  </si>
  <si>
    <t>signal</t>
  </si>
  <si>
    <t>figurine</t>
  </si>
  <si>
    <t>nudist</t>
  </si>
  <si>
    <t>party</t>
  </si>
  <si>
    <t>drink</t>
  </si>
  <si>
    <t>politic</t>
  </si>
  <si>
    <t>promise</t>
  </si>
  <si>
    <t>discernment</t>
  </si>
  <si>
    <t>souvenir</t>
  </si>
  <si>
    <t>sport</t>
  </si>
  <si>
    <t>year off</t>
  </si>
  <si>
    <t>beverage</t>
  </si>
  <si>
    <t>travel route</t>
  </si>
  <si>
    <t>treasure hunt</t>
  </si>
  <si>
    <t>material</t>
  </si>
  <si>
    <t>fabric</t>
  </si>
  <si>
    <t>swim</t>
  </si>
  <si>
    <t>expedition</t>
  </si>
  <si>
    <t>hybrid</t>
  </si>
  <si>
    <t>piece of furniture</t>
  </si>
  <si>
    <t>adult</t>
  </si>
  <si>
    <t>child</t>
  </si>
  <si>
    <t>co-conspirator</t>
  </si>
  <si>
    <t>Novemvigintillion</t>
  </si>
  <si>
    <t>Trigintillion</t>
  </si>
  <si>
    <t>Untrigintillion</t>
  </si>
  <si>
    <t>Duotrigintillion</t>
  </si>
  <si>
    <t>Trestrigintillion</t>
  </si>
  <si>
    <t>Quattuortrigintillion</t>
  </si>
  <si>
    <t>Quinquatrigintillion</t>
  </si>
  <si>
    <t>Sestrigintillion</t>
  </si>
  <si>
    <t>Septentrigintillion</t>
  </si>
  <si>
    <t>Octotrigintillion</t>
  </si>
  <si>
    <t>Noventrigintillion</t>
  </si>
  <si>
    <t>Quadragintillion</t>
  </si>
  <si>
    <t>background</t>
  </si>
  <si>
    <t>understand</t>
  </si>
  <si>
    <t>atmosphere</t>
  </si>
  <si>
    <t>time 1</t>
  </si>
  <si>
    <t>time 2</t>
  </si>
  <si>
    <t>place 1</t>
  </si>
  <si>
    <t>action manifestation</t>
  </si>
  <si>
    <t>abode 1</t>
  </si>
  <si>
    <t>abode 2</t>
  </si>
  <si>
    <t>character 1</t>
  </si>
  <si>
    <t>character 2</t>
  </si>
  <si>
    <t>gender</t>
  </si>
  <si>
    <t>fulcrum</t>
  </si>
  <si>
    <t>deformation</t>
  </si>
  <si>
    <t>decimation</t>
  </si>
  <si>
    <t>cripple</t>
  </si>
  <si>
    <t>conditioning</t>
  </si>
  <si>
    <t>coaxing</t>
  </si>
  <si>
    <t>break</t>
  </si>
  <si>
    <t>being born</t>
  </si>
  <si>
    <t>bending</t>
  </si>
  <si>
    <t>banishment</t>
  </si>
  <si>
    <t>balancing</t>
  </si>
  <si>
    <t>dismissal</t>
  </si>
  <si>
    <t>dissolving</t>
  </si>
  <si>
    <t>eclipse</t>
  </si>
  <si>
    <t>elevation</t>
  </si>
  <si>
    <t>eradicating</t>
  </si>
  <si>
    <t>erasing</t>
  </si>
  <si>
    <t>evolution</t>
  </si>
  <si>
    <t>fading</t>
  </si>
  <si>
    <t>as given</t>
  </si>
  <si>
    <t>as granted</t>
  </si>
  <si>
    <t>growth</t>
  </si>
  <si>
    <t>increasing</t>
  </si>
  <si>
    <t>interspersing</t>
  </si>
  <si>
    <t>interweaving</t>
  </si>
  <si>
    <t>leveraging</t>
  </si>
  <si>
    <t>manipulating</t>
  </si>
  <si>
    <t>overruling</t>
  </si>
  <si>
    <t>positioning</t>
  </si>
  <si>
    <t>prostituting</t>
  </si>
  <si>
    <t>providing</t>
  </si>
  <si>
    <t>punishing</t>
  </si>
  <si>
    <t>receiving</t>
  </si>
  <si>
    <t>reckoning</t>
  </si>
  <si>
    <t>reflecting</t>
  </si>
  <si>
    <t>regulating</t>
  </si>
  <si>
    <t>re-habilitating</t>
  </si>
  <si>
    <t>re-instating</t>
  </si>
  <si>
    <t>re-positioning</t>
  </si>
  <si>
    <t>resolving</t>
  </si>
  <si>
    <t>shattering</t>
  </si>
  <si>
    <t>side lining</t>
  </si>
  <si>
    <t>slowing</t>
  </si>
  <si>
    <t>spawning</t>
  </si>
  <si>
    <t>supplanting</t>
  </si>
  <si>
    <t>turning</t>
  </si>
  <si>
    <t>under using</t>
  </si>
  <si>
    <t>imbedding</t>
  </si>
  <si>
    <t>overtaking</t>
  </si>
  <si>
    <t>paradigm</t>
  </si>
  <si>
    <t>paradox</t>
  </si>
  <si>
    <t>twist</t>
  </si>
  <si>
    <t>win</t>
  </si>
  <si>
    <t>letting go of</t>
  </si>
  <si>
    <t>pair of wings</t>
  </si>
  <si>
    <t>zany</t>
  </si>
  <si>
    <t>worsening</t>
  </si>
  <si>
    <t>alarming</t>
  </si>
  <si>
    <t>placid</t>
  </si>
  <si>
    <t>awful</t>
  </si>
  <si>
    <t>terrifying</t>
  </si>
  <si>
    <t>erotic</t>
  </si>
  <si>
    <t>splendid</t>
  </si>
  <si>
    <t>tense</t>
  </si>
  <si>
    <t>loving</t>
  </si>
  <si>
    <t>heartfelt</t>
  </si>
  <si>
    <t>empathetic</t>
  </si>
  <si>
    <t>closed</t>
  </si>
  <si>
    <t>imprisoned</t>
  </si>
  <si>
    <t>prologue-world</t>
  </si>
  <si>
    <t>sullen</t>
  </si>
  <si>
    <t>ungrateful</t>
  </si>
  <si>
    <t>valuable</t>
  </si>
  <si>
    <t>cheap</t>
  </si>
  <si>
    <t>polluted</t>
  </si>
  <si>
    <t>toxic</t>
  </si>
  <si>
    <t>pure</t>
  </si>
  <si>
    <t>sublime</t>
  </si>
  <si>
    <t>tender</t>
  </si>
  <si>
    <t>sacred</t>
  </si>
  <si>
    <t>mystical</t>
  </si>
  <si>
    <t>chaotic</t>
  </si>
  <si>
    <t>conditioned</t>
  </si>
  <si>
    <t>sickly</t>
  </si>
  <si>
    <t>social</t>
  </si>
  <si>
    <t>elitist</t>
  </si>
  <si>
    <t>common</t>
  </si>
  <si>
    <t>civilised</t>
  </si>
  <si>
    <t>normal</t>
  </si>
  <si>
    <t>abnormal</t>
  </si>
  <si>
    <t>racing</t>
  </si>
  <si>
    <t>religious</t>
  </si>
  <si>
    <t>godless</t>
  </si>
  <si>
    <t>mechanical</t>
  </si>
  <si>
    <t>nomadic</t>
  </si>
  <si>
    <t>wandering</t>
  </si>
  <si>
    <t>uncharted</t>
  </si>
  <si>
    <t>scientific</t>
  </si>
  <si>
    <t>godly</t>
  </si>
  <si>
    <t>lawful</t>
  </si>
  <si>
    <t>outlawed</t>
  </si>
  <si>
    <t>comforting</t>
  </si>
  <si>
    <t>world</t>
  </si>
  <si>
    <t>bu</t>
  </si>
  <si>
    <t>place</t>
  </si>
  <si>
    <t>spot</t>
  </si>
  <si>
    <t>realm</t>
  </si>
  <si>
    <t>cosmos</t>
  </si>
  <si>
    <t>origin</t>
  </si>
  <si>
    <t>existence</t>
  </si>
  <si>
    <t>time</t>
  </si>
  <si>
    <t>consciousness</t>
  </si>
  <si>
    <t>perspective</t>
  </si>
  <si>
    <t>way of life</t>
  </si>
  <si>
    <t>path of life</t>
  </si>
  <si>
    <t>sentience</t>
  </si>
  <si>
    <t>cognizance</t>
  </si>
  <si>
    <t>family</t>
  </si>
  <si>
    <t>genesis</t>
  </si>
  <si>
    <t>DNA</t>
  </si>
  <si>
    <t>family tree</t>
  </si>
  <si>
    <t>nation</t>
  </si>
  <si>
    <t>nationality</t>
  </si>
  <si>
    <t>people</t>
  </si>
  <si>
    <t>ancestors</t>
  </si>
  <si>
    <t>programing</t>
  </si>
  <si>
    <t>childhood</t>
  </si>
  <si>
    <t>infancy</t>
  </si>
  <si>
    <t>parentage</t>
  </si>
  <si>
    <t>heredity</t>
  </si>
  <si>
    <t>Google*</t>
  </si>
  <si>
    <t>tried</t>
  </si>
  <si>
    <t>bv</t>
  </si>
  <si>
    <t>sought</t>
  </si>
  <si>
    <t>chanced</t>
  </si>
  <si>
    <t>petitioned</t>
  </si>
  <si>
    <t>practised</t>
  </si>
  <si>
    <t>played</t>
  </si>
  <si>
    <t>designed</t>
  </si>
  <si>
    <t>aspired</t>
  </si>
  <si>
    <t>envisioned</t>
  </si>
  <si>
    <t>bartered</t>
  </si>
  <si>
    <t>contracted</t>
  </si>
  <si>
    <t>held</t>
  </si>
  <si>
    <t>made for</t>
  </si>
  <si>
    <t xml:space="preserve">fall </t>
  </si>
  <si>
    <t xml:space="preserve">absorption </t>
  </si>
  <si>
    <t xml:space="preserve">acceptance </t>
  </si>
  <si>
    <t xml:space="preserve">admission </t>
  </si>
  <si>
    <t xml:space="preserve">ascendency </t>
  </si>
  <si>
    <t xml:space="preserve">birth </t>
  </si>
  <si>
    <t xml:space="preserve">collapse </t>
  </si>
  <si>
    <t xml:space="preserve">collapsing </t>
  </si>
  <si>
    <t xml:space="preserve">collision </t>
  </si>
  <si>
    <t xml:space="preserve">combining </t>
  </si>
  <si>
    <t xml:space="preserve">condemnation </t>
  </si>
  <si>
    <t xml:space="preserve">consolidating </t>
  </si>
  <si>
    <t xml:space="preserve">conversion </t>
  </si>
  <si>
    <t xml:space="preserve">coup </t>
  </si>
  <si>
    <t xml:space="preserve">creation </t>
  </si>
  <si>
    <t xml:space="preserve">deflection </t>
  </si>
  <si>
    <t xml:space="preserve">deliverance </t>
  </si>
  <si>
    <t xml:space="preserve">demise </t>
  </si>
  <si>
    <t xml:space="preserve">destruction </t>
  </si>
  <si>
    <t xml:space="preserve">disintegration </t>
  </si>
  <si>
    <t xml:space="preserve">dispersing </t>
  </si>
  <si>
    <t xml:space="preserve">downfall </t>
  </si>
  <si>
    <t xml:space="preserve">exception </t>
  </si>
  <si>
    <t xml:space="preserve">exclamation </t>
  </si>
  <si>
    <t xml:space="preserve">exemption </t>
  </si>
  <si>
    <t xml:space="preserve">fusion </t>
  </si>
  <si>
    <t xml:space="preserve">infusion </t>
  </si>
  <si>
    <t xml:space="preserve">injection </t>
  </si>
  <si>
    <t xml:space="preserve">instigation </t>
  </si>
  <si>
    <t xml:space="preserve">invasion </t>
  </si>
  <si>
    <t xml:space="preserve">investigation </t>
  </si>
  <si>
    <t xml:space="preserve">issue </t>
  </si>
  <si>
    <t xml:space="preserve">joining </t>
  </si>
  <si>
    <t xml:space="preserve">operation </t>
  </si>
  <si>
    <t xml:space="preserve">overthrow </t>
  </si>
  <si>
    <t xml:space="preserve">projection </t>
  </si>
  <si>
    <t xml:space="preserve">rebuttal </t>
  </si>
  <si>
    <t xml:space="preserve">reconciliation </t>
  </si>
  <si>
    <t xml:space="preserve">recreation </t>
  </si>
  <si>
    <t xml:space="preserve">rejection </t>
  </si>
  <si>
    <t xml:space="preserve">remark </t>
  </si>
  <si>
    <t xml:space="preserve">remission </t>
  </si>
  <si>
    <t xml:space="preserve">reprisal </t>
  </si>
  <si>
    <t xml:space="preserve">repulsion </t>
  </si>
  <si>
    <t xml:space="preserve">response </t>
  </si>
  <si>
    <t xml:space="preserve">retaliation </t>
  </si>
  <si>
    <t xml:space="preserve">rise </t>
  </si>
  <si>
    <t xml:space="preserve">strike </t>
  </si>
  <si>
    <t xml:space="preserve">transcendence </t>
  </si>
  <si>
    <t xml:space="preserve">transfer </t>
  </si>
  <si>
    <t xml:space="preserve">transfusion </t>
  </si>
  <si>
    <t>aversion</t>
  </si>
  <si>
    <t>bane</t>
  </si>
  <si>
    <t>benefactor</t>
  </si>
  <si>
    <t>brew</t>
  </si>
  <si>
    <t>bulwark</t>
  </si>
  <si>
    <t>component</t>
  </si>
  <si>
    <t>crossing guard</t>
  </si>
  <si>
    <t>crown</t>
  </si>
  <si>
    <t>curse</t>
  </si>
  <si>
    <t>factor</t>
  </si>
  <si>
    <t>figurehead</t>
  </si>
  <si>
    <t>fixture</t>
  </si>
  <si>
    <t>flower</t>
  </si>
  <si>
    <t>font of knowledge</t>
  </si>
  <si>
    <t>foundation</t>
  </si>
  <si>
    <t>harbour</t>
  </si>
  <si>
    <t>heaven</t>
  </si>
  <si>
    <t>irritation</t>
  </si>
  <si>
    <t>jewel</t>
  </si>
  <si>
    <t>knife</t>
  </si>
  <si>
    <t>melody</t>
  </si>
  <si>
    <t>paradise</t>
  </si>
  <si>
    <t>part</t>
  </si>
  <si>
    <t>patron</t>
  </si>
  <si>
    <t>player</t>
  </si>
  <si>
    <t>refuge</t>
  </si>
  <si>
    <t>regret</t>
  </si>
  <si>
    <t>ripple</t>
  </si>
  <si>
    <t>rung</t>
  </si>
  <si>
    <t>shield</t>
  </si>
  <si>
    <t>sister of mercy</t>
  </si>
  <si>
    <t>sledge hammer</t>
  </si>
  <si>
    <t>splinter</t>
  </si>
  <si>
    <t>state of grace</t>
  </si>
  <si>
    <t>steed</t>
  </si>
  <si>
    <t>step</t>
  </si>
  <si>
    <t>tempest</t>
  </si>
  <si>
    <t>thorn</t>
  </si>
  <si>
    <t>throne</t>
  </si>
  <si>
    <t>wall</t>
  </si>
  <si>
    <t>wave</t>
  </si>
  <si>
    <t>beacon</t>
  </si>
  <si>
    <t>guide</t>
  </si>
  <si>
    <t>host</t>
  </si>
  <si>
    <t>treasure</t>
  </si>
  <si>
    <t>having hand</t>
  </si>
  <si>
    <t>aid</t>
  </si>
  <si>
    <t>earthquake</t>
  </si>
  <si>
    <t>arousing</t>
  </si>
  <si>
    <t>instructive</t>
  </si>
  <si>
    <t>apocalyptic</t>
  </si>
  <si>
    <t>children's</t>
  </si>
  <si>
    <t>comic</t>
  </si>
  <si>
    <t>disturbing</t>
  </si>
  <si>
    <t>eerie</t>
  </si>
  <si>
    <t>enviable</t>
  </si>
  <si>
    <t>fatal</t>
  </si>
  <si>
    <t>fated</t>
  </si>
  <si>
    <t>legendary</t>
  </si>
  <si>
    <t>mythical</t>
  </si>
  <si>
    <t>psychological</t>
  </si>
  <si>
    <t>farcical</t>
  </si>
  <si>
    <t>ghostly</t>
  </si>
  <si>
    <t>satirical</t>
  </si>
  <si>
    <t>evocative</t>
  </si>
  <si>
    <t>tall</t>
  </si>
  <si>
    <t>thrilling</t>
  </si>
  <si>
    <t>provoking</t>
  </si>
  <si>
    <t>opinionated</t>
  </si>
  <si>
    <t>seditious</t>
  </si>
  <si>
    <t>entertaining</t>
  </si>
  <si>
    <t>educative</t>
  </si>
  <si>
    <t>transforming</t>
  </si>
  <si>
    <t>fairy-tale</t>
  </si>
  <si>
    <t>contrasting</t>
  </si>
  <si>
    <t>bleak</t>
  </si>
  <si>
    <t>report</t>
  </si>
  <si>
    <t>verse</t>
  </si>
  <si>
    <t>rendition</t>
  </si>
  <si>
    <t>premise</t>
  </si>
  <si>
    <t>memoir</t>
  </si>
  <si>
    <t>belief</t>
  </si>
  <si>
    <t>dream</t>
  </si>
  <si>
    <t>profanity</t>
  </si>
  <si>
    <t>sacredness</t>
  </si>
  <si>
    <t>serenade</t>
  </si>
  <si>
    <t>tactic</t>
  </si>
  <si>
    <t>pair of boots</t>
  </si>
  <si>
    <t>card deck</t>
  </si>
  <si>
    <t>object type</t>
  </si>
  <si>
    <t>precious</t>
  </si>
  <si>
    <t>bw</t>
  </si>
  <si>
    <t>important</t>
  </si>
  <si>
    <t>rare</t>
  </si>
  <si>
    <t>most rare</t>
  </si>
  <si>
    <t>very important</t>
  </si>
  <si>
    <t>game changing</t>
  </si>
  <si>
    <t>paradigm shifting</t>
  </si>
  <si>
    <t>influential</t>
  </si>
  <si>
    <t>revered</t>
  </si>
  <si>
    <t>priceless</t>
  </si>
  <si>
    <t>incomparable</t>
  </si>
  <si>
    <t>useful</t>
  </si>
  <si>
    <t>required</t>
  </si>
  <si>
    <t>worshipped</t>
  </si>
  <si>
    <t>well known</t>
  </si>
  <si>
    <t>enduring</t>
  </si>
  <si>
    <t>closed space</t>
  </si>
  <si>
    <t>sickness</t>
  </si>
  <si>
    <t>mirror</t>
  </si>
  <si>
    <t>needle</t>
  </si>
  <si>
    <t>public speech</t>
  </si>
  <si>
    <t>reptile</t>
  </si>
  <si>
    <t>shark</t>
  </si>
  <si>
    <t>darkness</t>
  </si>
  <si>
    <t>rule</t>
  </si>
  <si>
    <t>exposure</t>
  </si>
  <si>
    <t>cult</t>
  </si>
  <si>
    <t>food additive</t>
  </si>
  <si>
    <t>purposeful</t>
  </si>
  <si>
    <t>nonchalant</t>
  </si>
  <si>
    <t>truthful</t>
  </si>
  <si>
    <t>contemptuous</t>
  </si>
  <si>
    <t>sincere</t>
  </si>
  <si>
    <t>respectful</t>
  </si>
  <si>
    <t>disrespectful</t>
  </si>
  <si>
    <t>exasperated</t>
  </si>
  <si>
    <t>regarded</t>
  </si>
  <si>
    <t>Do you know</t>
  </si>
  <si>
    <t>Am I worthy?</t>
  </si>
  <si>
    <t>Answer</t>
  </si>
  <si>
    <t>germ</t>
  </si>
  <si>
    <t>virility</t>
  </si>
  <si>
    <t>energy source</t>
  </si>
  <si>
    <t>injury</t>
  </si>
  <si>
    <t>injection</t>
  </si>
  <si>
    <t>assassination</t>
  </si>
  <si>
    <t>drowning</t>
  </si>
  <si>
    <t>burning</t>
  </si>
  <si>
    <t>rite</t>
  </si>
  <si>
    <t>shard</t>
  </si>
  <si>
    <t>wound</t>
  </si>
  <si>
    <t>sacrifice</t>
  </si>
  <si>
    <t>chronic disease</t>
  </si>
  <si>
    <t>contagion</t>
  </si>
  <si>
    <t>program</t>
  </si>
  <si>
    <t>mould</t>
  </si>
  <si>
    <t>relic</t>
  </si>
  <si>
    <t>trophied</t>
  </si>
  <si>
    <t>symbolic</t>
  </si>
  <si>
    <t>written of</t>
  </si>
  <si>
    <t>strangulation</t>
  </si>
  <si>
    <t>bullying</t>
  </si>
  <si>
    <t>passivity</t>
  </si>
  <si>
    <t>source of power</t>
  </si>
  <si>
    <t>1. angry</t>
  </si>
  <si>
    <t>2. sarcastic</t>
  </si>
  <si>
    <t>3. sweet</t>
  </si>
  <si>
    <t>4. harsh</t>
  </si>
  <si>
    <t>5. cheerful</t>
  </si>
  <si>
    <t>6. pleasant</t>
  </si>
  <si>
    <t>7. sharp</t>
  </si>
  <si>
    <t>8. disgusted</t>
  </si>
  <si>
    <t>9. haughty</t>
  </si>
  <si>
    <t>10. soothing</t>
  </si>
  <si>
    <t>11. melancholic</t>
  </si>
  <si>
    <t>12. depressed</t>
  </si>
  <si>
    <t>13. ecstatic</t>
  </si>
  <si>
    <t>14. agitated</t>
  </si>
  <si>
    <t>15. sympathetic</t>
  </si>
  <si>
    <t>16. seductive</t>
  </si>
  <si>
    <t>17. hollow</t>
  </si>
  <si>
    <t>18. humorous</t>
  </si>
  <si>
    <t>19. passive</t>
  </si>
  <si>
    <t>20. persuasive</t>
  </si>
  <si>
    <t>21. afraid</t>
  </si>
  <si>
    <t>22. tired</t>
  </si>
  <si>
    <t>23. happy</t>
  </si>
  <si>
    <t>24. disappointed</t>
  </si>
  <si>
    <t>25. dejected</t>
  </si>
  <si>
    <t>26. excited</t>
  </si>
  <si>
    <t>27. desperate</t>
  </si>
  <si>
    <t>28. superficial</t>
  </si>
  <si>
    <t>29. sad</t>
  </si>
  <si>
    <t>30. artificial</t>
  </si>
  <si>
    <t>31. authoritative</t>
  </si>
  <si>
    <t>32. surprised</t>
  </si>
  <si>
    <t>33. ironic</t>
  </si>
  <si>
    <t>34. content</t>
  </si>
  <si>
    <t>35. hurt</t>
  </si>
  <si>
    <t>36. confused</t>
  </si>
  <si>
    <t>37. questioning</t>
  </si>
  <si>
    <t>38. inquisitive</t>
  </si>
  <si>
    <t>39. arrogant</t>
  </si>
  <si>
    <t>40. condescending</t>
  </si>
  <si>
    <t>41. coarse</t>
  </si>
  <si>
    <t>42. romantic</t>
  </si>
  <si>
    <t>43. upset</t>
  </si>
  <si>
    <t>44. paranoid</t>
  </si>
  <si>
    <t>45. pleading</t>
  </si>
  <si>
    <t>46. numb</t>
  </si>
  <si>
    <t>47. cynical</t>
  </si>
  <si>
    <t>48. facetious</t>
  </si>
  <si>
    <t>49. hating</t>
  </si>
  <si>
    <t>50. nervous</t>
  </si>
  <si>
    <t>51. loving</t>
  </si>
  <si>
    <t>52. scornful</t>
  </si>
  <si>
    <t>53. enthusiastic</t>
  </si>
  <si>
    <t>54. snooty</t>
  </si>
  <si>
    <t>55. dreamy</t>
  </si>
  <si>
    <t>56. light-hearted</t>
  </si>
  <si>
    <t>57. humble</t>
  </si>
  <si>
    <t>58. instructive</t>
  </si>
  <si>
    <t>59. disinterested</t>
  </si>
  <si>
    <t>60. uninterested</t>
  </si>
  <si>
    <t>61. cheery</t>
  </si>
  <si>
    <t>62. manipulative</t>
  </si>
  <si>
    <t>63. contradictory</t>
  </si>
  <si>
    <t>64. aggravated</t>
  </si>
  <si>
    <t>65. serious</t>
  </si>
  <si>
    <t>66. calm</t>
  </si>
  <si>
    <t>67. proud</t>
  </si>
  <si>
    <t>68. apathetic</t>
  </si>
  <si>
    <t>69. encouraging</t>
  </si>
  <si>
    <t>70. consoling</t>
  </si>
  <si>
    <t>71. friendly</t>
  </si>
  <si>
    <t>72. loud</t>
  </si>
  <si>
    <t>73. brash</t>
  </si>
  <si>
    <t>74. apologetic</t>
  </si>
  <si>
    <t>75. appreciative</t>
  </si>
  <si>
    <t>76. joyful</t>
  </si>
  <si>
    <t>77. miserable</t>
  </si>
  <si>
    <t>78. vibrant</t>
  </si>
  <si>
    <t>79. whimsical</t>
  </si>
  <si>
    <t>80. wistful</t>
  </si>
  <si>
    <t>entombing</t>
  </si>
  <si>
    <t>disciple</t>
  </si>
  <si>
    <t>naively involved</t>
  </si>
  <si>
    <t>scholarly</t>
  </si>
  <si>
    <t>legitimately</t>
  </si>
  <si>
    <t>among the best</t>
  </si>
  <si>
    <t>elementary</t>
  </si>
  <si>
    <t>highly sought</t>
  </si>
  <si>
    <t>commissioned</t>
  </si>
  <si>
    <t>noted</t>
  </si>
  <si>
    <t>famed</t>
  </si>
  <si>
    <t>adept</t>
  </si>
  <si>
    <t>unknown</t>
  </si>
  <si>
    <t>worldly</t>
  </si>
  <si>
    <t>adroit</t>
  </si>
  <si>
    <t>highly regarded</t>
  </si>
  <si>
    <t>mediocre</t>
  </si>
  <si>
    <t>unmovable</t>
  </si>
  <si>
    <t>unstoppable</t>
  </si>
  <si>
    <t>elite</t>
  </si>
  <si>
    <t>the best</t>
  </si>
  <si>
    <t>remembered</t>
  </si>
  <si>
    <t>bd</t>
  </si>
  <si>
    <t>destined</t>
  </si>
  <si>
    <t>fair</t>
  </si>
  <si>
    <t>just</t>
  </si>
  <si>
    <t>trusting</t>
  </si>
  <si>
    <t>certain</t>
  </si>
  <si>
    <t>accident</t>
  </si>
  <si>
    <t>few days earlier</t>
  </si>
  <si>
    <t>few hours earlier</t>
  </si>
  <si>
    <t>few weeks earlier</t>
  </si>
  <si>
    <t>few years earlier</t>
  </si>
  <si>
    <t>murder</t>
  </si>
  <si>
    <t>supernova</t>
  </si>
  <si>
    <t>gamble</t>
  </si>
  <si>
    <t>humiliation</t>
  </si>
  <si>
    <t>metalworker</t>
  </si>
  <si>
    <t>mirror maker</t>
  </si>
  <si>
    <t>moneylender</t>
  </si>
  <si>
    <t>stone mason</t>
  </si>
  <si>
    <t>taxidermist</t>
  </si>
  <si>
    <t>tapestry maker</t>
  </si>
  <si>
    <t>weaver</t>
  </si>
  <si>
    <t>woodworker</t>
  </si>
  <si>
    <t>wainwright</t>
  </si>
  <si>
    <t>sundial maker</t>
  </si>
  <si>
    <t>overcome</t>
  </si>
  <si>
    <t>warring</t>
  </si>
  <si>
    <t>subdued</t>
  </si>
  <si>
    <t>stalemated</t>
  </si>
  <si>
    <t>dissipated</t>
  </si>
  <si>
    <t>distorted</t>
  </si>
  <si>
    <t>vanquished</t>
  </si>
  <si>
    <t>victorious</t>
  </si>
  <si>
    <t>successful</t>
  </si>
  <si>
    <t>excelled</t>
  </si>
  <si>
    <t>heroic</t>
  </si>
  <si>
    <t>dramatic</t>
  </si>
  <si>
    <t>mystifying</t>
  </si>
  <si>
    <t>anguishing</t>
  </si>
  <si>
    <t>hopeless</t>
  </si>
  <si>
    <t>wonderful</t>
  </si>
  <si>
    <t>wrong</t>
  </si>
  <si>
    <t>vital</t>
  </si>
  <si>
    <t>meticulous</t>
  </si>
  <si>
    <t>necessary</t>
  </si>
  <si>
    <t>irrelevant</t>
  </si>
  <si>
    <t>righteous</t>
  </si>
  <si>
    <t>past</t>
  </si>
  <si>
    <t>A Story on</t>
  </si>
  <si>
    <t>Between a</t>
  </si>
  <si>
    <t>Of a</t>
  </si>
  <si>
    <t>About a</t>
  </si>
  <si>
    <t>Upon a</t>
  </si>
  <si>
    <t>This</t>
  </si>
  <si>
    <t>The boy's</t>
  </si>
  <si>
    <t>A citizen's</t>
  </si>
  <si>
    <t>A comrade's</t>
  </si>
  <si>
    <t>A girl's</t>
  </si>
  <si>
    <t>Jane's</t>
  </si>
  <si>
    <t>John's</t>
  </si>
  <si>
    <t>The lady's</t>
  </si>
  <si>
    <t>This man's</t>
  </si>
  <si>
    <t>A replicant's</t>
  </si>
  <si>
    <t>The peer's</t>
  </si>
  <si>
    <t>An old man's</t>
  </si>
  <si>
    <t>An android's</t>
  </si>
  <si>
    <t>This person's</t>
  </si>
  <si>
    <t>This subject's</t>
  </si>
  <si>
    <t>The teen's</t>
  </si>
  <si>
    <t>The thing's</t>
  </si>
  <si>
    <t>This woman's</t>
  </si>
  <si>
    <t>A Young  woman's</t>
  </si>
  <si>
    <t>A young man's</t>
  </si>
  <si>
    <t>Youth's</t>
  </si>
  <si>
    <t>The Robot's</t>
  </si>
  <si>
    <t>b</t>
  </si>
  <si>
    <t>touching</t>
  </si>
  <si>
    <t>blooding</t>
  </si>
  <si>
    <t>a blockade</t>
  </si>
  <si>
    <t>cleansing</t>
  </si>
  <si>
    <t>depravity</t>
  </si>
  <si>
    <t>dirtiness</t>
  </si>
  <si>
    <t>doll</t>
  </si>
  <si>
    <t>decay</t>
  </si>
  <si>
    <t>weight gain</t>
  </si>
  <si>
    <t>potion</t>
  </si>
  <si>
    <t>sexuality</t>
  </si>
  <si>
    <t>tool</t>
  </si>
  <si>
    <t>code</t>
  </si>
  <si>
    <t>policy</t>
  </si>
  <si>
    <t>lie</t>
  </si>
  <si>
    <t>plot</t>
  </si>
  <si>
    <t>delivery</t>
  </si>
  <si>
    <t>exchange</t>
  </si>
  <si>
    <t>manifesto</t>
  </si>
  <si>
    <t>organisation</t>
  </si>
  <si>
    <t>news item</t>
  </si>
  <si>
    <t>loved one</t>
  </si>
  <si>
    <t>power</t>
  </si>
  <si>
    <t>mutation</t>
  </si>
  <si>
    <t>crossing</t>
  </si>
  <si>
    <t>bisecting</t>
  </si>
  <si>
    <t>clashing</t>
  </si>
  <si>
    <t>conflicting</t>
  </si>
  <si>
    <t>mixing</t>
  </si>
  <si>
    <t>joining</t>
  </si>
  <si>
    <t>melding</t>
  </si>
  <si>
    <t>merging</t>
  </si>
  <si>
    <t>unifying</t>
  </si>
  <si>
    <t>colliding</t>
  </si>
  <si>
    <t>matching</t>
  </si>
  <si>
    <t>competing</t>
  </si>
  <si>
    <t>bx</t>
  </si>
  <si>
    <t>drug dealers</t>
  </si>
  <si>
    <t>arms dealer</t>
  </si>
  <si>
    <t>morgue</t>
  </si>
  <si>
    <t>games shop</t>
  </si>
  <si>
    <t>sewage farm</t>
  </si>
  <si>
    <t>doctors</t>
  </si>
  <si>
    <t>boxing ring</t>
  </si>
  <si>
    <t>mosque</t>
  </si>
  <si>
    <t>synagogue</t>
  </si>
  <si>
    <t>creepy house</t>
  </si>
  <si>
    <t>empty house</t>
  </si>
  <si>
    <t>no man's land</t>
  </si>
  <si>
    <t>cult-house</t>
  </si>
  <si>
    <t>train station</t>
  </si>
  <si>
    <t>gold club</t>
  </si>
  <si>
    <t>cliff top</t>
  </si>
  <si>
    <t>sacred ground</t>
  </si>
  <si>
    <t>murder scene</t>
  </si>
  <si>
    <t>crime scene</t>
  </si>
  <si>
    <t>drug-lab</t>
  </si>
  <si>
    <t>police station</t>
  </si>
  <si>
    <t>fire station</t>
  </si>
  <si>
    <t>helipad</t>
  </si>
  <si>
    <t>bus terminal</t>
  </si>
  <si>
    <t>sea port</t>
  </si>
  <si>
    <t>ravine</t>
  </si>
  <si>
    <t>mountain top</t>
  </si>
  <si>
    <t>limestone cave</t>
  </si>
  <si>
    <t>underground station</t>
  </si>
  <si>
    <t>secret lair</t>
  </si>
  <si>
    <t>hide-out</t>
  </si>
  <si>
    <t>tropical island</t>
  </si>
  <si>
    <t>desert island</t>
  </si>
  <si>
    <t>no go zone</t>
  </si>
  <si>
    <t>fete</t>
  </si>
  <si>
    <t>disaster site</t>
  </si>
  <si>
    <t>cave in</t>
  </si>
  <si>
    <t>toxic wasteland</t>
  </si>
  <si>
    <t>limbo</t>
  </si>
  <si>
    <t>tropical jungle</t>
  </si>
  <si>
    <t>theme park</t>
  </si>
  <si>
    <t>forbidden planet</t>
  </si>
  <si>
    <t>dark star</t>
  </si>
  <si>
    <t>black hole</t>
  </si>
  <si>
    <t>ringed planet</t>
  </si>
  <si>
    <t>gas giant</t>
  </si>
  <si>
    <t>ballet school</t>
  </si>
  <si>
    <t>art school</t>
  </si>
  <si>
    <t>music school</t>
  </si>
  <si>
    <t>observatory</t>
  </si>
  <si>
    <t>white dwarf</t>
  </si>
  <si>
    <t>binary star</t>
  </si>
  <si>
    <t>asteroid</t>
  </si>
  <si>
    <t>nuclear bunker</t>
  </si>
  <si>
    <t>radio-active wasteland</t>
  </si>
  <si>
    <t>art gallery</t>
  </si>
  <si>
    <t>music hall</t>
  </si>
  <si>
    <t>strip joint</t>
  </si>
  <si>
    <t>drive-thru restaurant</t>
  </si>
  <si>
    <t>prison hulk</t>
  </si>
  <si>
    <t>terraformed planet</t>
  </si>
  <si>
    <t>doll makers</t>
  </si>
  <si>
    <t>oil-rig</t>
  </si>
  <si>
    <t>trailer park</t>
  </si>
  <si>
    <t>holiday resort</t>
  </si>
  <si>
    <t>gangsters hideout</t>
  </si>
  <si>
    <t>amphitheatre</t>
  </si>
  <si>
    <t>steamship</t>
  </si>
  <si>
    <t>armoury</t>
  </si>
  <si>
    <t>basket maker</t>
  </si>
  <si>
    <t>beauty parlour</t>
  </si>
  <si>
    <t>bell founder</t>
  </si>
  <si>
    <t>bio dome</t>
  </si>
  <si>
    <t>box makers</t>
  </si>
  <si>
    <t>brick makers</t>
  </si>
  <si>
    <t>candle makers</t>
  </si>
  <si>
    <t>cargo star ship</t>
  </si>
  <si>
    <t>cart maker</t>
  </si>
  <si>
    <t>coach makers</t>
  </si>
  <si>
    <t>coffin makers</t>
  </si>
  <si>
    <t>day care centre</t>
  </si>
  <si>
    <t>dry-dock</t>
  </si>
  <si>
    <t>felt makers</t>
  </si>
  <si>
    <t>freighter star ship</t>
  </si>
  <si>
    <t>gem cutters</t>
  </si>
  <si>
    <t>harness makers</t>
  </si>
  <si>
    <t>jewellers</t>
  </si>
  <si>
    <t>latherer’s</t>
  </si>
  <si>
    <t>quarry</t>
  </si>
  <si>
    <t>medical office</t>
  </si>
  <si>
    <t>merchant star ship</t>
  </si>
  <si>
    <t>net makers</t>
  </si>
  <si>
    <t>oil presser</t>
  </si>
  <si>
    <t>passenger star ship</t>
  </si>
  <si>
    <t>poultry store</t>
  </si>
  <si>
    <t>quiver makers</t>
  </si>
  <si>
    <t>rodeo</t>
  </si>
  <si>
    <t>rope maker</t>
  </si>
  <si>
    <t>sail makers</t>
  </si>
  <si>
    <t>scabbard maker</t>
  </si>
  <si>
    <t>scout star ship</t>
  </si>
  <si>
    <t>scribes supply store</t>
  </si>
  <si>
    <t>secret headquarters</t>
  </si>
  <si>
    <t>secret laboratory</t>
  </si>
  <si>
    <t>sheriff’s office</t>
  </si>
  <si>
    <t>star port</t>
  </si>
  <si>
    <t>star ship</t>
  </si>
  <si>
    <t>sword smiths</t>
  </si>
  <si>
    <t>table makers</t>
  </si>
  <si>
    <t>tobacconists</t>
  </si>
  <si>
    <t>tollbooth</t>
  </si>
  <si>
    <t>tool-shed</t>
  </si>
  <si>
    <t>weapons maker</t>
  </si>
  <si>
    <t>skateboard park</t>
  </si>
  <si>
    <t>military academy</t>
  </si>
  <si>
    <t>chasm</t>
  </si>
  <si>
    <t>mausoleum</t>
  </si>
  <si>
    <t>city square</t>
  </si>
  <si>
    <t>mayor's office</t>
  </si>
  <si>
    <t>Atoms in universe still unfilled as percentage of the universe</t>
  </si>
  <si>
    <t>reckoned</t>
  </si>
  <si>
    <t>Atoms in universe</t>
  </si>
  <si>
    <t>Number of I Story's</t>
  </si>
  <si>
    <t>understanding</t>
  </si>
  <si>
    <t>crippling</t>
  </si>
  <si>
    <t>reformation</t>
  </si>
  <si>
    <t>frolicked</t>
  </si>
  <si>
    <t>suffered</t>
  </si>
  <si>
    <t>paused</t>
  </si>
  <si>
    <t>went mad</t>
  </si>
  <si>
    <t>went berserk</t>
  </si>
  <si>
    <t>became enlightened</t>
  </si>
  <si>
    <t>lost control</t>
  </si>
  <si>
    <t>matured</t>
  </si>
  <si>
    <t>learnt</t>
  </si>
  <si>
    <t>relapsed</t>
  </si>
  <si>
    <t>got even</t>
  </si>
  <si>
    <t>leisured</t>
  </si>
  <si>
    <t>contemplated</t>
  </si>
  <si>
    <t>meditated</t>
  </si>
  <si>
    <t>stayed</t>
  </si>
  <si>
    <t>stayed nights</t>
  </si>
  <si>
    <t>stayed days</t>
  </si>
  <si>
    <t>often visited</t>
  </si>
  <si>
    <t>vacationed</t>
  </si>
  <si>
    <t>recount</t>
  </si>
  <si>
    <t>account</t>
  </si>
  <si>
    <t>missive</t>
  </si>
  <si>
    <t>short story</t>
  </si>
  <si>
    <t>micro story</t>
  </si>
  <si>
    <t>novella</t>
  </si>
  <si>
    <t>rhetoric</t>
  </si>
  <si>
    <t>ideal world</t>
  </si>
  <si>
    <t>imaginary world</t>
  </si>
  <si>
    <t>make believe</t>
  </si>
  <si>
    <t>The teen's sword and a device.</t>
  </si>
  <si>
    <t>Let me tell you of this lover</t>
  </si>
  <si>
    <t xml:space="preserve"> and battle...</t>
  </si>
  <si>
    <t>Embellished is the story of a sorrowful lover who existed in a special and imprisoned world,</t>
  </si>
  <si>
    <t>and of when they most felt mellow, at a climatic battle when they lost control in identity of someone else.</t>
  </si>
  <si>
    <t xml:space="preserve">The lover encountered a fixation, when they doubted to hold dialogue with a vampire. </t>
  </si>
  <si>
    <t>They hoped that the vampire's abilities in foraging, would help them be of unknown origins.</t>
  </si>
  <si>
    <t>As the vampire and the lover clashed in texts of anguish, and the recalling of a device,</t>
  </si>
  <si>
    <t>a sword for the game changing device was pleaded for by the vampire, using treasured powers and a remarkable disease.</t>
  </si>
  <si>
    <t>'Is this just?'  the vampire asked  with sadness about the sword.</t>
  </si>
  <si>
    <t xml:space="preserve">Our nonchalant lover replied sincerely, 'You will never know' </t>
  </si>
  <si>
    <t>After a deep sleep, when it was at the end of sit-in, our lover, desiring the sword, was near fainting  a device.</t>
  </si>
  <si>
    <t>This special sadness, happened  in the identity of someone else, past a seedy armoury.</t>
  </si>
  <si>
    <t>Here the vampire, with sadness, used  a remarkable announcer, to almost obliterate things.</t>
  </si>
  <si>
    <t>The war to be of unknown origins was as a pit, in the termination of the constructive vampire.</t>
  </si>
  <si>
    <t>The lover 's lust and their own fixation of the device, caused the astonished sword to be enjoyed.</t>
  </si>
  <si>
    <t xml:space="preserve">The final exception of this sword was caused . </t>
  </si>
  <si>
    <t>Our lover's own educated form of foraging joining with the enforcing vampire, was flawed, in the end.</t>
  </si>
  <si>
    <t>Be wiser told, of my lover, with their lust of a announcer,</t>
  </si>
  <si>
    <t>who almost succeeded in this dark fantasy micro story</t>
  </si>
  <si>
    <t xml:space="preserve">trick shop  </t>
  </si>
  <si>
    <t>newspaper stand</t>
  </si>
  <si>
    <t>announcement</t>
  </si>
  <si>
    <t>offensive</t>
  </si>
  <si>
    <t>desirable</t>
  </si>
  <si>
    <t>deplorable</t>
  </si>
  <si>
    <t>demeaning</t>
  </si>
  <si>
    <t>consorting</t>
  </si>
  <si>
    <t>crude</t>
  </si>
  <si>
    <t>careless</t>
  </si>
  <si>
    <t>assured</t>
  </si>
  <si>
    <t>stoic</t>
  </si>
  <si>
    <t>hedonistic</t>
  </si>
  <si>
    <t>adorable</t>
  </si>
  <si>
    <t>sensitive</t>
  </si>
  <si>
    <t>stimulating</t>
  </si>
  <si>
    <t>aloof</t>
  </si>
  <si>
    <t>courteous</t>
  </si>
  <si>
    <t>enquiring</t>
  </si>
  <si>
    <t>spoilt</t>
  </si>
  <si>
    <t>bogus</t>
  </si>
  <si>
    <t>true</t>
  </si>
  <si>
    <t>faltering</t>
  </si>
  <si>
    <t>wavering</t>
  </si>
  <si>
    <t>worried</t>
  </si>
  <si>
    <t>frightened</t>
  </si>
  <si>
    <t>panicked</t>
  </si>
  <si>
    <t>pleasuring</t>
  </si>
  <si>
    <t>haughty</t>
  </si>
  <si>
    <t>polished</t>
  </si>
  <si>
    <t>dialogue</t>
  </si>
  <si>
    <t>287 Trillion Trillion Trillion</t>
  </si>
  <si>
    <t>once a upon a time</t>
  </si>
  <si>
    <t>Once a upon a time</t>
  </si>
  <si>
    <t>Once</t>
  </si>
  <si>
    <t>At the beginning</t>
  </si>
  <si>
    <t>At the start</t>
  </si>
  <si>
    <t>We begin with</t>
  </si>
  <si>
    <t>It starts</t>
  </si>
  <si>
    <t>In the beginning</t>
  </si>
  <si>
    <t>heartbreak</t>
  </si>
  <si>
    <t>deciphering</t>
  </si>
  <si>
    <t>anthropoid</t>
  </si>
  <si>
    <t>an addiction</t>
  </si>
  <si>
    <t>humility</t>
  </si>
  <si>
    <t>forgiveness</t>
  </si>
  <si>
    <t>another's</t>
  </si>
  <si>
    <t>concoction</t>
  </si>
  <si>
    <t>hindrance</t>
  </si>
  <si>
    <t>anxiousness</t>
  </si>
  <si>
    <t>awesome</t>
  </si>
  <si>
    <t>naive</t>
  </si>
  <si>
    <t>vendetta</t>
  </si>
  <si>
    <t>exchanging</t>
  </si>
  <si>
    <t>copied</t>
  </si>
  <si>
    <t>elixir</t>
  </si>
  <si>
    <t>immeasurable</t>
  </si>
  <si>
    <t>advertiser</t>
  </si>
  <si>
    <t>forgetting</t>
  </si>
  <si>
    <t>discovering</t>
  </si>
  <si>
    <t>scepticism</t>
  </si>
  <si>
    <t>embarrassing</t>
  </si>
  <si>
    <t>reasonable</t>
  </si>
  <si>
    <t>beast master</t>
  </si>
  <si>
    <t>nullify</t>
  </si>
  <si>
    <t>The gentleman's</t>
  </si>
  <si>
    <t>interrupting</t>
  </si>
  <si>
    <t xml:space="preserve">intolerance </t>
  </si>
  <si>
    <t>found redemption</t>
  </si>
  <si>
    <t>rendezvoused with</t>
  </si>
  <si>
    <t>eradication</t>
  </si>
  <si>
    <t>Aquarius</t>
  </si>
  <si>
    <t>a deux ex machina</t>
  </si>
  <si>
    <t>archaeology professor</t>
  </si>
  <si>
    <t>pinnacle</t>
  </si>
  <si>
    <t>multiplied</t>
  </si>
  <si>
    <t>renunciation</t>
  </si>
  <si>
    <t>utilised</t>
  </si>
  <si>
    <t>Aries</t>
  </si>
  <si>
    <t>multiplying</t>
  </si>
  <si>
    <t>assassins guide</t>
  </si>
  <si>
    <t>armoured assault vehicle crew member</t>
  </si>
  <si>
    <t>redeeming</t>
  </si>
  <si>
    <t>rediscovering</t>
  </si>
  <si>
    <t>disastrous</t>
  </si>
  <si>
    <t xml:space="preserve">tolerance </t>
  </si>
  <si>
    <t>sceptical</t>
  </si>
  <si>
    <t>seduced</t>
  </si>
  <si>
    <t>sequencing</t>
  </si>
  <si>
    <t>illegitimate</t>
  </si>
  <si>
    <t>charismatic</t>
  </si>
  <si>
    <t>trespassing</t>
  </si>
  <si>
    <t>evanescent</t>
  </si>
  <si>
    <t>puerile</t>
  </si>
  <si>
    <t>replicated</t>
  </si>
  <si>
    <t>openness</t>
  </si>
  <si>
    <t>renowned</t>
  </si>
  <si>
    <t>exquisite</t>
  </si>
  <si>
    <t>arthropod</t>
  </si>
  <si>
    <t>blood donor</t>
  </si>
  <si>
    <t>iceberg</t>
  </si>
  <si>
    <t>boat wrights</t>
  </si>
  <si>
    <t>body donor</t>
  </si>
  <si>
    <t>criticising</t>
  </si>
  <si>
    <t>bone carving store</t>
  </si>
  <si>
    <t>spotless</t>
  </si>
  <si>
    <t>bottle makers</t>
  </si>
  <si>
    <t>buccaneer</t>
  </si>
  <si>
    <t>quizzical</t>
  </si>
  <si>
    <t>cultural treasure</t>
  </si>
  <si>
    <t>disrespecting</t>
  </si>
  <si>
    <t>Mightily</t>
  </si>
  <si>
    <t>emperor</t>
  </si>
  <si>
    <t>gorgeous</t>
  </si>
  <si>
    <t>rejuvenating</t>
  </si>
  <si>
    <t>Capricorn</t>
  </si>
  <si>
    <t>cajoling</t>
  </si>
  <si>
    <t>terrorism</t>
  </si>
  <si>
    <t>horrific</t>
  </si>
  <si>
    <t>facilitation</t>
  </si>
  <si>
    <t>clergy member</t>
  </si>
  <si>
    <t>genii</t>
  </si>
  <si>
    <t>environment</t>
  </si>
  <si>
    <t>largely figuring</t>
  </si>
  <si>
    <t>lethal</t>
  </si>
  <si>
    <t>levelling</t>
  </si>
  <si>
    <t>magnificent</t>
  </si>
  <si>
    <t>miss-using</t>
  </si>
  <si>
    <t>construction labourer</t>
  </si>
  <si>
    <t>gauntlet</t>
  </si>
  <si>
    <t>reprimanding</t>
  </si>
  <si>
    <t>ostricisation</t>
  </si>
  <si>
    <t>dietician</t>
  </si>
  <si>
    <t>thwarting</t>
  </si>
  <si>
    <t>drug trafficker</t>
  </si>
  <si>
    <t>elf</t>
  </si>
  <si>
    <t>tempestuous</t>
  </si>
  <si>
    <t>environmentalist</t>
  </si>
  <si>
    <t>extra terrestrial</t>
  </si>
  <si>
    <t>forensic psychologist</t>
  </si>
  <si>
    <t>rune master</t>
  </si>
  <si>
    <t>Gemini</t>
  </si>
  <si>
    <t>gigolo</t>
  </si>
  <si>
    <t>government headquarters</t>
  </si>
  <si>
    <t>granary</t>
  </si>
  <si>
    <t>Hispanic</t>
  </si>
  <si>
    <t>carmaker</t>
  </si>
  <si>
    <t>individualist</t>
  </si>
  <si>
    <t>celibacy</t>
  </si>
  <si>
    <t>super nature</t>
  </si>
  <si>
    <t>Latino</t>
  </si>
  <si>
    <t>Leo</t>
  </si>
  <si>
    <t>Libra</t>
  </si>
  <si>
    <t>loan counsellor</t>
  </si>
  <si>
    <t>mega polis</t>
  </si>
  <si>
    <t>metro police</t>
  </si>
  <si>
    <t>mental health counsellor</t>
  </si>
  <si>
    <t>panel beater</t>
  </si>
  <si>
    <t>pastry cook</t>
  </si>
  <si>
    <t>Pisces</t>
  </si>
  <si>
    <t>savannah</t>
  </si>
  <si>
    <t>professional sceptic</t>
  </si>
  <si>
    <t>Sagittarius</t>
  </si>
  <si>
    <t>Samaritan</t>
  </si>
  <si>
    <t>tattoo parlour</t>
  </si>
  <si>
    <t>shape shifter</t>
  </si>
  <si>
    <t>Sharman</t>
  </si>
  <si>
    <t>seismologist</t>
  </si>
  <si>
    <t>sign writer</t>
  </si>
  <si>
    <t>TV station</t>
  </si>
  <si>
    <t>Viking ship</t>
  </si>
  <si>
    <t>substance abuse counsellor</t>
  </si>
  <si>
    <t>Taurus</t>
  </si>
  <si>
    <t>terminally ill</t>
  </si>
  <si>
    <t>TV producer</t>
  </si>
  <si>
    <t>Virgo</t>
  </si>
  <si>
    <t>yuppie</t>
  </si>
  <si>
    <t>latherers</t>
  </si>
  <si>
    <t>scabbard makers</t>
  </si>
  <si>
    <t>Scorpio</t>
  </si>
  <si>
    <t>scribes supply story</t>
  </si>
  <si>
    <t>traveller</t>
  </si>
  <si>
    <t>weapons makers</t>
  </si>
  <si>
    <t>occurrence</t>
  </si>
  <si>
    <t>modifier</t>
  </si>
  <si>
    <t>antagonist cause</t>
  </si>
  <si>
    <t>as prophesied</t>
  </si>
  <si>
    <t>a colleague</t>
  </si>
  <si>
    <t>acknowledging</t>
  </si>
  <si>
    <t>dismissed</t>
  </si>
  <si>
    <t>almost forgotten</t>
  </si>
  <si>
    <t>ambiguous</t>
  </si>
  <si>
    <t>Ounce upon a time, a lover, who worked to be of unknown origins was adept in the vocation of a Taurus,</t>
  </si>
  <si>
    <t>Times longer than 10E+65 years when liquefied universe</t>
  </si>
  <si>
    <t>Number of galaxies if I Story were atoms</t>
  </si>
  <si>
    <t>Number of stories in goggles</t>
  </si>
  <si>
    <t>v 59</t>
  </si>
  <si>
    <t>crippled by a phobia</t>
  </si>
  <si>
    <t>dreaded</t>
  </si>
  <si>
    <t>greatly feared</t>
  </si>
  <si>
    <t>slightly feared</t>
  </si>
  <si>
    <t>slightly maimed</t>
  </si>
  <si>
    <t>reviled</t>
  </si>
  <si>
    <t>repulsive</t>
  </si>
  <si>
    <t>fixated</t>
  </si>
  <si>
    <t>a sufferer</t>
  </si>
  <si>
    <t>obsessed</t>
  </si>
  <si>
    <t>neurotic</t>
  </si>
  <si>
    <t>little</t>
  </si>
  <si>
    <t>insolent</t>
  </si>
  <si>
    <t>concentrated</t>
  </si>
  <si>
    <t>hidden</t>
  </si>
  <si>
    <t>worrying</t>
  </si>
  <si>
    <t>obsequies</t>
  </si>
  <si>
    <t>deceitful</t>
  </si>
  <si>
    <t>bz</t>
  </si>
  <si>
    <t>aimed</t>
  </si>
  <si>
    <t>feigned</t>
  </si>
  <si>
    <t>discussed</t>
  </si>
  <si>
    <t>survived</t>
  </si>
  <si>
    <t>intentional</t>
  </si>
  <si>
    <t>solved</t>
  </si>
  <si>
    <t>prayed for</t>
  </si>
  <si>
    <t>yearned</t>
  </si>
  <si>
    <t>lusted</t>
  </si>
  <si>
    <t>sensed</t>
  </si>
  <si>
    <t>seeded</t>
  </si>
  <si>
    <t>thought of</t>
  </si>
  <si>
    <t>disdainful</t>
  </si>
  <si>
    <t>laughing</t>
  </si>
  <si>
    <t>mirthful</t>
  </si>
  <si>
    <t>nauseated</t>
  </si>
  <si>
    <t>feigning</t>
  </si>
  <si>
    <t>shamed</t>
  </si>
  <si>
    <t>shivering</t>
  </si>
  <si>
    <t>teared</t>
  </si>
  <si>
    <t>quivering</t>
  </si>
  <si>
    <t>convulsing</t>
  </si>
  <si>
    <t>corrupted</t>
  </si>
  <si>
    <t>orgasming</t>
  </si>
  <si>
    <t>justified</t>
  </si>
  <si>
    <t>playful</t>
  </si>
  <si>
    <t>joking</t>
  </si>
  <si>
    <t>unthinking</t>
  </si>
  <si>
    <t>programed</t>
  </si>
  <si>
    <t>brain washed</t>
  </si>
  <si>
    <t>objectified</t>
  </si>
  <si>
    <t>remorseful</t>
  </si>
  <si>
    <t>merciful</t>
  </si>
  <si>
    <t>redeemed</t>
  </si>
  <si>
    <t>ask</t>
  </si>
  <si>
    <t>beg</t>
  </si>
  <si>
    <t>convince</t>
  </si>
  <si>
    <t>demand</t>
  </si>
  <si>
    <t>hire</t>
  </si>
  <si>
    <t>invite</t>
  </si>
  <si>
    <t>make</t>
  </si>
  <si>
    <t>order</t>
  </si>
  <si>
    <t>pay</t>
  </si>
  <si>
    <t>persuade</t>
  </si>
  <si>
    <t>plead</t>
  </si>
  <si>
    <t>force</t>
  </si>
  <si>
    <t>compel</t>
  </si>
  <si>
    <t>blackmail</t>
  </si>
  <si>
    <t>royalty</t>
  </si>
  <si>
    <t>tricksters</t>
  </si>
  <si>
    <t>artificial intelligences</t>
  </si>
  <si>
    <t>athletes</t>
  </si>
  <si>
    <t>chefs</t>
  </si>
  <si>
    <t>comedians</t>
  </si>
  <si>
    <t>companions</t>
  </si>
  <si>
    <t>detectives</t>
  </si>
  <si>
    <t>dieticians</t>
  </si>
  <si>
    <t>disk jockeys</t>
  </si>
  <si>
    <t>eternal childs</t>
  </si>
  <si>
    <t>extra terrestrials</t>
  </si>
  <si>
    <t>fashion models</t>
  </si>
  <si>
    <t>fauns</t>
  </si>
  <si>
    <t>feys</t>
  </si>
  <si>
    <t>Geminis</t>
  </si>
  <si>
    <t>gigolos</t>
  </si>
  <si>
    <t>gnomes</t>
  </si>
  <si>
    <t>gunsmiths</t>
  </si>
  <si>
    <t>gypsys</t>
  </si>
  <si>
    <t>half-elfs</t>
  </si>
  <si>
    <t>hicks</t>
  </si>
  <si>
    <t>Hispanics</t>
  </si>
  <si>
    <t>historians</t>
  </si>
  <si>
    <t>homeopaths</t>
  </si>
  <si>
    <t>intensive care ambulance paramedics</t>
  </si>
  <si>
    <t>judges</t>
  </si>
  <si>
    <t>Latinos</t>
  </si>
  <si>
    <t>law clerks</t>
  </si>
  <si>
    <t>Leos</t>
  </si>
  <si>
    <t>Libras</t>
  </si>
  <si>
    <t>lifeguards</t>
  </si>
  <si>
    <t>magicians</t>
  </si>
  <si>
    <t>medias</t>
  </si>
  <si>
    <t>midwifes</t>
  </si>
  <si>
    <t>minions</t>
  </si>
  <si>
    <t>minister of religions</t>
  </si>
  <si>
    <t>monks</t>
  </si>
  <si>
    <t>motorboat mechanics</t>
  </si>
  <si>
    <t>neurosurgeons</t>
  </si>
  <si>
    <t>ninjas</t>
  </si>
  <si>
    <t>nomads</t>
  </si>
  <si>
    <t>omens</t>
  </si>
  <si>
    <t>orcs</t>
  </si>
  <si>
    <t>orthonocologists</t>
  </si>
  <si>
    <t>osteopaths</t>
  </si>
  <si>
    <t>paladins</t>
  </si>
  <si>
    <t>politicians</t>
  </si>
  <si>
    <t>prostitutes</t>
  </si>
  <si>
    <t>referees</t>
  </si>
  <si>
    <t>rogues</t>
  </si>
  <si>
    <t>scholars</t>
  </si>
  <si>
    <t>scientists</t>
  </si>
  <si>
    <t>scorpions</t>
  </si>
  <si>
    <t>security guards</t>
  </si>
  <si>
    <t>terminally ills</t>
  </si>
  <si>
    <t>urbanites</t>
  </si>
  <si>
    <t>vampires</t>
  </si>
  <si>
    <t>veterinarians</t>
  </si>
  <si>
    <t>victims</t>
  </si>
  <si>
    <t>draw from</t>
  </si>
  <si>
    <t>give</t>
  </si>
  <si>
    <t>be subject</t>
  </si>
  <si>
    <t>record</t>
  </si>
  <si>
    <t>give account to</t>
  </si>
  <si>
    <t>give merit to</t>
  </si>
  <si>
    <t>partly conceal</t>
  </si>
  <si>
    <t>diverge with</t>
  </si>
  <si>
    <t>converge with</t>
  </si>
  <si>
    <t>interchange with</t>
  </si>
  <si>
    <t>dance with</t>
  </si>
  <si>
    <t>obscure</t>
  </si>
  <si>
    <t>remember</t>
  </si>
  <si>
    <t>weep for</t>
  </si>
  <si>
    <t>wander to</t>
  </si>
  <si>
    <t>discover</t>
  </si>
  <si>
    <t>explore</t>
  </si>
  <si>
    <t>daydream of</t>
  </si>
  <si>
    <t>sigh for</t>
  </si>
  <si>
    <t>shudder for</t>
  </si>
  <si>
    <t>surrender for</t>
  </si>
  <si>
    <t>suffer for</t>
  </si>
  <si>
    <t>suffer with</t>
  </si>
  <si>
    <t>proscribe to</t>
  </si>
  <si>
    <t>free</t>
  </si>
  <si>
    <t>affection</t>
  </si>
  <si>
    <t>horrified</t>
  </si>
  <si>
    <t>divine</t>
  </si>
  <si>
    <t>beseech</t>
  </si>
  <si>
    <t>criticize</t>
  </si>
  <si>
    <t>reminisce on</t>
  </si>
  <si>
    <t>humiliated</t>
  </si>
  <si>
    <t>housing</t>
  </si>
  <si>
    <t>cynical anti-heroes</t>
  </si>
  <si>
    <t>hippies</t>
  </si>
  <si>
    <t>legal secretaries</t>
  </si>
  <si>
    <t>medical secretaries</t>
  </si>
  <si>
    <t>mercenaries</t>
  </si>
  <si>
    <t>thieves</t>
  </si>
  <si>
    <t>werewolves</t>
  </si>
  <si>
    <t>manoeuvre</t>
  </si>
  <si>
    <t>marble's</t>
  </si>
  <si>
    <t>table maker's</t>
  </si>
  <si>
    <t>heartbroken</t>
  </si>
  <si>
    <t>deigned</t>
  </si>
  <si>
    <t>toiled</t>
  </si>
  <si>
    <t>dared</t>
  </si>
  <si>
    <t>comprehended</t>
  </si>
  <si>
    <t>concluded</t>
  </si>
  <si>
    <t>believed</t>
  </si>
  <si>
    <t>foresaw</t>
  </si>
  <si>
    <t>were told</t>
  </si>
  <si>
    <t>computed</t>
  </si>
  <si>
    <t>predicted</t>
  </si>
  <si>
    <t>guessed</t>
  </si>
  <si>
    <t>ascertained</t>
  </si>
  <si>
    <t>knew</t>
  </si>
  <si>
    <t>surmised</t>
  </si>
  <si>
    <t>judged</t>
  </si>
  <si>
    <t>ca</t>
  </si>
  <si>
    <t>triumphant</t>
  </si>
  <si>
    <t>calculated</t>
  </si>
  <si>
    <t>stolen</t>
  </si>
  <si>
    <t>in the moment of</t>
  </si>
  <si>
    <t>on the anniversary of</t>
  </si>
  <si>
    <t>just on the start of</t>
  </si>
  <si>
    <t>Number of stories per atom in the universe.</t>
  </si>
  <si>
    <t>brashness</t>
  </si>
  <si>
    <t>this year</t>
  </si>
  <si>
    <t>a fire</t>
  </si>
  <si>
    <t>foolishness</t>
  </si>
  <si>
    <t>grieving</t>
  </si>
  <si>
    <t>having loved</t>
  </si>
  <si>
    <t>frivolity</t>
  </si>
  <si>
    <t>some time</t>
  </si>
  <si>
    <t>sunrise</t>
  </si>
  <si>
    <t>parenting</t>
  </si>
  <si>
    <t>traveling</t>
  </si>
  <si>
    <t>gambled</t>
  </si>
  <si>
    <t>dreamt</t>
  </si>
  <si>
    <t>pledged</t>
  </si>
  <si>
    <t>swore</t>
  </si>
  <si>
    <t>Let it be known</t>
  </si>
  <si>
    <t>Look at</t>
  </si>
  <si>
    <t>Listen to</t>
  </si>
  <si>
    <t>See of</t>
  </si>
  <si>
    <t>See</t>
  </si>
  <si>
    <t>Think of</t>
  </si>
  <si>
    <t>Lend your mind to</t>
  </si>
  <si>
    <t>Ponder</t>
  </si>
  <si>
    <t>Lend your thoughts to</t>
  </si>
  <si>
    <t>Meditate on</t>
  </si>
  <si>
    <t>Amuse yourself with</t>
  </si>
  <si>
    <t>Wonder at</t>
  </si>
  <si>
    <t>Marvel at</t>
  </si>
  <si>
    <t>Remember</t>
  </si>
  <si>
    <t>Value</t>
  </si>
  <si>
    <t>Take with caution</t>
  </si>
  <si>
    <t>Ruminate</t>
  </si>
  <si>
    <t>Judge</t>
  </si>
  <si>
    <t>Do not take lightly</t>
  </si>
  <si>
    <t>Keep secret</t>
  </si>
  <si>
    <t>Grow by</t>
  </si>
  <si>
    <t>Share</t>
  </si>
  <si>
    <t>Retell</t>
  </si>
  <si>
    <t>Speak of</t>
  </si>
  <si>
    <t>Record</t>
  </si>
  <si>
    <t>probing</t>
  </si>
  <si>
    <t>feeling</t>
  </si>
  <si>
    <t>noticing</t>
  </si>
  <si>
    <t>ponderousness</t>
  </si>
  <si>
    <t>concern</t>
  </si>
  <si>
    <t>sixth sense</t>
  </si>
  <si>
    <t>sense</t>
  </si>
  <si>
    <t>link</t>
  </si>
  <si>
    <t>connection</t>
  </si>
  <si>
    <t>an agent</t>
  </si>
  <si>
    <t>a crusader</t>
  </si>
  <si>
    <t>fanaticism</t>
  </si>
  <si>
    <t>predication</t>
  </si>
  <si>
    <t>convalescing</t>
  </si>
  <si>
    <t>causual</t>
  </si>
  <si>
    <t>mirroring</t>
  </si>
  <si>
    <t>coinciding</t>
  </si>
  <si>
    <t>interlocking</t>
  </si>
  <si>
    <t>interconnecting</t>
  </si>
  <si>
    <t>interlacing</t>
  </si>
  <si>
    <t>transfusing</t>
  </si>
  <si>
    <t>fusing</t>
  </si>
  <si>
    <t>shaped</t>
  </si>
  <si>
    <t>modified</t>
  </si>
  <si>
    <t>aguemented</t>
  </si>
  <si>
    <t>empathising</t>
  </si>
  <si>
    <t>extending</t>
  </si>
  <si>
    <t>blocking</t>
  </si>
  <si>
    <t>confronting</t>
  </si>
  <si>
    <t>battling</t>
  </si>
  <si>
    <t>beleaguering</t>
  </si>
  <si>
    <t>in siege</t>
  </si>
  <si>
    <t>stalled</t>
  </si>
  <si>
    <t>held a stake</t>
  </si>
  <si>
    <t>were connected</t>
  </si>
  <si>
    <t>were linked</t>
  </si>
  <si>
    <t>were well known</t>
  </si>
  <si>
    <t>were famous</t>
  </si>
  <si>
    <t>were known</t>
  </si>
  <si>
    <t>were established</t>
  </si>
  <si>
    <t>were scholarly</t>
  </si>
  <si>
    <t>were adept</t>
  </si>
  <si>
    <t>were well read</t>
  </si>
  <si>
    <t>were educated</t>
  </si>
  <si>
    <t>were practised</t>
  </si>
  <si>
    <t>were followers</t>
  </si>
  <si>
    <t>had similar</t>
  </si>
  <si>
    <t>were partnered</t>
  </si>
  <si>
    <t>bonded</t>
  </si>
  <si>
    <t>were apart</t>
  </si>
  <si>
    <t>were at odds</t>
  </si>
  <si>
    <t>were tormented</t>
  </si>
  <si>
    <t>were rivals</t>
  </si>
  <si>
    <t>were comrads</t>
  </si>
  <si>
    <t>were tourists</t>
  </si>
  <si>
    <t>were tainted</t>
  </si>
  <si>
    <t>were authors</t>
  </si>
  <si>
    <t>canopy of stars</t>
  </si>
  <si>
    <t>from</t>
  </si>
  <si>
    <t>a canopy of stars</t>
  </si>
  <si>
    <t>cb</t>
  </si>
  <si>
    <t>cc</t>
  </si>
  <si>
    <t>listened</t>
  </si>
  <si>
    <t>watched</t>
  </si>
  <si>
    <t>wept</t>
  </si>
  <si>
    <t>fate</t>
  </si>
  <si>
    <t>history</t>
  </si>
  <si>
    <t>cd</t>
  </si>
  <si>
    <t>ce</t>
  </si>
  <si>
    <t>Quinquagintillion</t>
  </si>
  <si>
    <t>Sexagintillion</t>
  </si>
  <si>
    <t>Septuagintillion</t>
  </si>
  <si>
    <t>Thouand Quad</t>
  </si>
  <si>
    <t>Million Quad</t>
  </si>
  <si>
    <t>Billion Quad</t>
  </si>
  <si>
    <t>Trillion Quad</t>
  </si>
  <si>
    <t>witnessed</t>
  </si>
  <si>
    <t>spied</t>
  </si>
  <si>
    <t>the sound of waves</t>
  </si>
  <si>
    <t>present</t>
  </si>
  <si>
    <t>moments</t>
  </si>
  <si>
    <t>beckoned</t>
  </si>
  <si>
    <t>sang</t>
  </si>
  <si>
    <t>danced</t>
  </si>
  <si>
    <t>carouseled</t>
  </si>
  <si>
    <t>winds</t>
  </si>
  <si>
    <t>misty lands</t>
  </si>
  <si>
    <t>dark caves</t>
  </si>
  <si>
    <t>hushed forests</t>
  </si>
  <si>
    <t xml:space="preserve">storm clouds </t>
  </si>
  <si>
    <t>shone</t>
  </si>
  <si>
    <t>sparkled</t>
  </si>
  <si>
    <t>flared</t>
  </si>
  <si>
    <t>darkened</t>
  </si>
  <si>
    <t>ceased</t>
  </si>
  <si>
    <t>called</t>
  </si>
  <si>
    <t>haunted</t>
  </si>
  <si>
    <t>glittered</t>
  </si>
  <si>
    <t>moved</t>
  </si>
  <si>
    <t>shifted</t>
  </si>
  <si>
    <t>snows</t>
  </si>
  <si>
    <t>leaves</t>
  </si>
  <si>
    <t>the full moon</t>
  </si>
  <si>
    <t>a new moon</t>
  </si>
  <si>
    <t>snowflakes</t>
  </si>
  <si>
    <t>feelings</t>
  </si>
  <si>
    <t>clouds</t>
  </si>
  <si>
    <t>the storm</t>
  </si>
  <si>
    <t>birds</t>
  </si>
  <si>
    <t>circled</t>
  </si>
  <si>
    <t>loomed</t>
  </si>
  <si>
    <t>lay</t>
  </si>
  <si>
    <t>came near</t>
  </si>
  <si>
    <t>grew close</t>
  </si>
  <si>
    <t>stifled them</t>
  </si>
  <si>
    <t>passer-bys</t>
  </si>
  <si>
    <t>strangers</t>
  </si>
  <si>
    <t>the firmament</t>
  </si>
  <si>
    <t>spiralled</t>
  </si>
  <si>
    <t>encircled</t>
  </si>
  <si>
    <t>chance</t>
  </si>
  <si>
    <t>chaos</t>
  </si>
  <si>
    <t>crowds</t>
  </si>
  <si>
    <t>traffic</t>
  </si>
  <si>
    <t>waves</t>
  </si>
  <si>
    <t>motes of dust</t>
  </si>
  <si>
    <t>litter</t>
  </si>
  <si>
    <t>ashes</t>
  </si>
  <si>
    <t>regrets</t>
  </si>
  <si>
    <t>sympathies</t>
  </si>
  <si>
    <t>loyalties</t>
  </si>
  <si>
    <t>grew further</t>
  </si>
  <si>
    <t>rain</t>
  </si>
  <si>
    <t>sighed</t>
  </si>
  <si>
    <t>was a sign</t>
  </si>
  <si>
    <t>sands</t>
  </si>
  <si>
    <t>accumulated</t>
  </si>
  <si>
    <t>interrupted</t>
  </si>
  <si>
    <t>conspired</t>
  </si>
  <si>
    <t>turned</t>
  </si>
  <si>
    <t>transformed</t>
  </si>
  <si>
    <t>rippled</t>
  </si>
  <si>
    <t>waved</t>
  </si>
  <si>
    <t>rotated</t>
  </si>
  <si>
    <t>vibrated</t>
  </si>
  <si>
    <t>reverberated</t>
  </si>
  <si>
    <t>manifested</t>
  </si>
  <si>
    <t>dissapered</t>
  </si>
  <si>
    <t>vanished</t>
  </si>
  <si>
    <t>cowered</t>
  </si>
  <si>
    <t>menaced</t>
  </si>
  <si>
    <t>became beautiful</t>
  </si>
  <si>
    <t>intruded</t>
  </si>
  <si>
    <t>the pond</t>
  </si>
  <si>
    <t>the fountain</t>
  </si>
  <si>
    <t>the sound of steps</t>
  </si>
  <si>
    <t>the sound of breathing</t>
  </si>
  <si>
    <t>each other's breath</t>
  </si>
  <si>
    <t>each others hands</t>
  </si>
  <si>
    <t>each others limbs</t>
  </si>
  <si>
    <t>the door</t>
  </si>
  <si>
    <t>the tree</t>
  </si>
  <si>
    <t>the floor paneling</t>
  </si>
  <si>
    <t>the carpet</t>
  </si>
  <si>
    <t>the concrete</t>
  </si>
  <si>
    <t>the road</t>
  </si>
  <si>
    <t>the buildings</t>
  </si>
  <si>
    <t>the hills</t>
  </si>
  <si>
    <t>the boats</t>
  </si>
  <si>
    <t>floated</t>
  </si>
  <si>
    <t>erupted</t>
  </si>
  <si>
    <t>fell</t>
  </si>
  <si>
    <t>arose</t>
  </si>
  <si>
    <t>came apart</t>
  </si>
  <si>
    <t>grew worn</t>
  </si>
  <si>
    <t>grew less</t>
  </si>
  <si>
    <t>reflected</t>
  </si>
  <si>
    <t>obscured</t>
  </si>
  <si>
    <t>opened</t>
  </si>
  <si>
    <t>revealed</t>
  </si>
  <si>
    <t>decieved</t>
  </si>
  <si>
    <t>laughed</t>
  </si>
  <si>
    <t>smiled</t>
  </si>
  <si>
    <t>frowned</t>
  </si>
  <si>
    <t>teased</t>
  </si>
  <si>
    <t>the creek</t>
  </si>
  <si>
    <t>the river</t>
  </si>
  <si>
    <t>the brook</t>
  </si>
  <si>
    <t>the waterfall</t>
  </si>
  <si>
    <t>the water hole</t>
  </si>
  <si>
    <t>the swimming hole</t>
  </si>
  <si>
    <t>the shelter</t>
  </si>
  <si>
    <t>the night sky</t>
  </si>
  <si>
    <t>the purple sky</t>
  </si>
  <si>
    <t>the emerald sky</t>
  </si>
  <si>
    <t>the stars</t>
  </si>
  <si>
    <t>a shooting star</t>
  </si>
  <si>
    <t>a meteor shower</t>
  </si>
  <si>
    <t>cold winds</t>
  </si>
  <si>
    <t>warm winds</t>
  </si>
  <si>
    <t>moonlight</t>
  </si>
  <si>
    <t>starlight</t>
  </si>
  <si>
    <t>shadows</t>
  </si>
  <si>
    <t>lamplight</t>
  </si>
  <si>
    <t>candlelight</t>
  </si>
  <si>
    <t>incence</t>
  </si>
  <si>
    <t>spices</t>
  </si>
  <si>
    <t>herbs</t>
  </si>
  <si>
    <t>died</t>
  </si>
  <si>
    <t>filtered</t>
  </si>
  <si>
    <t>reality</t>
  </si>
  <si>
    <t>emotional truth</t>
  </si>
  <si>
    <t>urges</t>
  </si>
  <si>
    <t>desires</t>
  </si>
  <si>
    <t>others</t>
  </si>
  <si>
    <t>students</t>
  </si>
  <si>
    <t>the future</t>
  </si>
  <si>
    <t>held their breath</t>
  </si>
  <si>
    <t>grew impatient</t>
  </si>
  <si>
    <t>observed</t>
  </si>
  <si>
    <t>embraced</t>
  </si>
  <si>
    <t>everything</t>
  </si>
  <si>
    <t>Justice</t>
  </si>
  <si>
    <t>Truth</t>
  </si>
  <si>
    <t>Mercy</t>
  </si>
  <si>
    <t>dust</t>
  </si>
  <si>
    <t>ay</t>
  </si>
  <si>
    <t>bi</t>
  </si>
  <si>
    <t>accept</t>
  </si>
  <si>
    <t>heal</t>
  </si>
  <si>
    <t>reject</t>
  </si>
  <si>
    <t>assist</t>
  </si>
  <si>
    <t>punish</t>
  </si>
  <si>
    <t>teach</t>
  </si>
  <si>
    <t>know</t>
  </si>
  <si>
    <t>destroy</t>
  </si>
  <si>
    <t>spawn</t>
  </si>
  <si>
    <t>cf</t>
  </si>
  <si>
    <t>someone</t>
  </si>
  <si>
    <t>themselves</t>
  </si>
  <si>
    <t>someone else</t>
  </si>
  <si>
    <t>those they love</t>
  </si>
  <si>
    <t>find</t>
  </si>
  <si>
    <t>evade</t>
  </si>
  <si>
    <t>escape</t>
  </si>
  <si>
    <t>delude</t>
  </si>
  <si>
    <t>dismay</t>
  </si>
  <si>
    <t>detain</t>
  </si>
  <si>
    <t>live as</t>
  </si>
  <si>
    <t>lobby for</t>
  </si>
  <si>
    <t>protest against</t>
  </si>
  <si>
    <t>protest for</t>
  </si>
  <si>
    <t>be redeemed by</t>
  </si>
  <si>
    <t>elliminate</t>
  </si>
  <si>
    <t>protect</t>
  </si>
  <si>
    <t>defend</t>
  </si>
  <si>
    <t>promote</t>
  </si>
  <si>
    <t>betray</t>
  </si>
  <si>
    <t>decieve</t>
  </si>
  <si>
    <t>redifine</t>
  </si>
  <si>
    <t>enter</t>
  </si>
  <si>
    <t>leave</t>
  </si>
  <si>
    <t>take from</t>
  </si>
  <si>
    <t>steal from</t>
  </si>
  <si>
    <t>borrow from</t>
  </si>
  <si>
    <t>an academic</t>
  </si>
  <si>
    <t>letter writer</t>
  </si>
  <si>
    <t>contemporary</t>
  </si>
  <si>
    <t>history buff</t>
  </si>
  <si>
    <t>agent</t>
  </si>
  <si>
    <t>secret agent</t>
  </si>
  <si>
    <t>government agent</t>
  </si>
  <si>
    <t>mage</t>
  </si>
  <si>
    <t>master</t>
  </si>
  <si>
    <t>president</t>
  </si>
  <si>
    <t>prime minister</t>
  </si>
  <si>
    <t>queen</t>
  </si>
  <si>
    <t>prince</t>
  </si>
  <si>
    <t>princess</t>
  </si>
  <si>
    <t>evil wizard</t>
  </si>
  <si>
    <t>incubus</t>
  </si>
  <si>
    <t>succubus</t>
  </si>
  <si>
    <t>teacher</t>
  </si>
  <si>
    <t>student</t>
  </si>
  <si>
    <t>apprentice</t>
  </si>
  <si>
    <t>archangel</t>
  </si>
  <si>
    <t>A.I</t>
  </si>
  <si>
    <t>commune</t>
  </si>
  <si>
    <t>I Story = 4 million trillion trillion goggles.</t>
  </si>
  <si>
    <t>44 trillion trillion trillion trillion</t>
  </si>
  <si>
    <t>conventional</t>
  </si>
  <si>
    <t>delivered</t>
  </si>
  <si>
    <t>foiled</t>
  </si>
  <si>
    <t>outnumbered</t>
  </si>
  <si>
    <t>the victim</t>
  </si>
  <si>
    <t>the villain</t>
  </si>
  <si>
    <t>manipulation</t>
  </si>
  <si>
    <t>humbleness</t>
  </si>
  <si>
    <t>scorn</t>
  </si>
  <si>
    <t>mourning</t>
  </si>
  <si>
    <t>late noon</t>
  </si>
  <si>
    <t>awkwardness</t>
  </si>
  <si>
    <t>devoting</t>
  </si>
  <si>
    <t>family life</t>
  </si>
  <si>
    <t>ancient times</t>
  </si>
  <si>
    <t>the distant past</t>
  </si>
  <si>
    <t>the far future</t>
  </si>
  <si>
    <t>the near future</t>
  </si>
  <si>
    <t>being taken advantage of</t>
  </si>
  <si>
    <t>time beyond</t>
  </si>
  <si>
    <t>prolog</t>
  </si>
  <si>
    <t>were ordered</t>
  </si>
  <si>
    <t>were compelled</t>
  </si>
  <si>
    <t>lost will</t>
  </si>
  <si>
    <t>gained will</t>
  </si>
  <si>
    <t>gained hope</t>
  </si>
  <si>
    <t>given</t>
  </si>
  <si>
    <t>were shunned</t>
  </si>
  <si>
    <t>proselytisng</t>
  </si>
  <si>
    <t>psionics</t>
  </si>
  <si>
    <t>wealth</t>
  </si>
  <si>
    <t>equipment</t>
  </si>
  <si>
    <t>spell casting</t>
  </si>
  <si>
    <t>resolve</t>
  </si>
  <si>
    <t>experience</t>
  </si>
  <si>
    <t>sympathy</t>
  </si>
  <si>
    <t>conclusions</t>
  </si>
  <si>
    <t>theories</t>
  </si>
  <si>
    <t>patronage</t>
  </si>
  <si>
    <t>influence</t>
  </si>
  <si>
    <t>affluence</t>
  </si>
  <si>
    <t>superiors</t>
  </si>
  <si>
    <t>abilities</t>
  </si>
  <si>
    <t>powers</t>
  </si>
  <si>
    <t>connections</t>
  </si>
  <si>
    <t>social network</t>
  </si>
  <si>
    <t>credentials</t>
  </si>
  <si>
    <t>advice</t>
  </si>
  <si>
    <t>morality</t>
  </si>
  <si>
    <t>coming of age</t>
  </si>
  <si>
    <t>contamination</t>
  </si>
  <si>
    <t>criticism</t>
  </si>
  <si>
    <t>disarray</t>
  </si>
  <si>
    <t>drought</t>
  </si>
  <si>
    <t>late evening</t>
  </si>
  <si>
    <t>late morning</t>
  </si>
  <si>
    <t>late night</t>
  </si>
  <si>
    <t>pilgrimage</t>
  </si>
  <si>
    <t>rebellion</t>
  </si>
  <si>
    <t>the coming of messiah</t>
  </si>
  <si>
    <t>rehabilitation</t>
  </si>
  <si>
    <t>roamed</t>
  </si>
  <si>
    <t>Richard</t>
  </si>
  <si>
    <t>cg</t>
  </si>
  <si>
    <t>By Richard</t>
  </si>
  <si>
    <t>By I Story</t>
  </si>
  <si>
    <t>By My Story</t>
  </si>
  <si>
    <t>By Our Story</t>
  </si>
  <si>
    <t>By I Patterson</t>
  </si>
  <si>
    <t>By Richard Story</t>
  </si>
  <si>
    <t>By Story Patterson</t>
  </si>
  <si>
    <t>By Richard I</t>
  </si>
  <si>
    <t>By I</t>
  </si>
  <si>
    <t>By Story</t>
  </si>
  <si>
    <t>By Patterson</t>
  </si>
  <si>
    <t>By Story I</t>
  </si>
  <si>
    <t>By Patterson Richard</t>
  </si>
  <si>
    <t>By Your Story</t>
  </si>
  <si>
    <t>By Me</t>
  </si>
  <si>
    <t>By You</t>
  </si>
  <si>
    <t>By Us</t>
  </si>
  <si>
    <t>By We</t>
  </si>
  <si>
    <t>By None</t>
  </si>
  <si>
    <t>By Legion</t>
  </si>
  <si>
    <t>By Many</t>
  </si>
  <si>
    <t>By Nothing</t>
  </si>
  <si>
    <t>By Richard.A.Patterson</t>
  </si>
  <si>
    <t>By R.A.P</t>
  </si>
  <si>
    <t>By I.S</t>
  </si>
  <si>
    <t>By R.P</t>
  </si>
  <si>
    <t>By R&amp;S</t>
  </si>
  <si>
    <t>By I Story &amp; Richard Patterson</t>
  </si>
  <si>
    <t>By Richard Patterson &amp; I Story</t>
  </si>
  <si>
    <t>By Story &amp; Patterson</t>
  </si>
  <si>
    <t>By Silicon</t>
  </si>
  <si>
    <t>By Chaos</t>
  </si>
  <si>
    <t>By Computer</t>
  </si>
  <si>
    <t>By Formula</t>
  </si>
  <si>
    <t>By Electricity</t>
  </si>
  <si>
    <t>By Algorithms</t>
  </si>
  <si>
    <t>By Chance</t>
  </si>
  <si>
    <t>By Coincidence</t>
  </si>
  <si>
    <t>By Equation</t>
  </si>
  <si>
    <t>By Sentience</t>
  </si>
  <si>
    <t>By Artificial Sentience</t>
  </si>
  <si>
    <t>an infliction</t>
  </si>
  <si>
    <t>tainted</t>
  </si>
  <si>
    <t>twisted</t>
  </si>
  <si>
    <t>head hunter</t>
  </si>
  <si>
    <t>poacher</t>
  </si>
  <si>
    <t>announcer</t>
  </si>
  <si>
    <t>career counsellor</t>
  </si>
  <si>
    <t>marketing manager</t>
  </si>
  <si>
    <t>meat packer</t>
  </si>
  <si>
    <t>pest control worker</t>
  </si>
  <si>
    <t>radio operator</t>
  </si>
  <si>
    <t>sheet metal worker</t>
  </si>
  <si>
    <t>citizen</t>
  </si>
  <si>
    <t>community art worker</t>
  </si>
  <si>
    <t>manual art therapist</t>
  </si>
  <si>
    <t>orthonocologist</t>
  </si>
  <si>
    <t>patent examiner</t>
  </si>
  <si>
    <t>patron to the artist</t>
  </si>
  <si>
    <t>postmaster and mail superintendent</t>
  </si>
  <si>
    <t>sport agent</t>
  </si>
  <si>
    <t>sport centre manager</t>
  </si>
  <si>
    <t>sport commentator</t>
  </si>
  <si>
    <t>sport development officer</t>
  </si>
  <si>
    <t>spendthrift</t>
  </si>
  <si>
    <t>travel attendant</t>
  </si>
  <si>
    <t>missing perron investigator</t>
  </si>
  <si>
    <t>person of all trader</t>
  </si>
  <si>
    <t>absurdist</t>
  </si>
  <si>
    <t>idea person</t>
  </si>
  <si>
    <t>collaborator</t>
  </si>
  <si>
    <t>crazy person</t>
  </si>
  <si>
    <t>grim reaper</t>
  </si>
  <si>
    <t>divine creature</t>
  </si>
  <si>
    <t>doomsayer</t>
  </si>
  <si>
    <t>novelist</t>
  </si>
  <si>
    <t>token</t>
  </si>
  <si>
    <t>slave</t>
  </si>
  <si>
    <t>billionaire</t>
  </si>
  <si>
    <t>candidate</t>
  </si>
  <si>
    <t>hijacker</t>
  </si>
  <si>
    <t>land owner</t>
  </si>
  <si>
    <t>millionaire</t>
  </si>
  <si>
    <t>multiple millionaire</t>
  </si>
  <si>
    <t>multiple-billionaire</t>
  </si>
  <si>
    <t>pauper</t>
  </si>
  <si>
    <t>runaway</t>
  </si>
  <si>
    <t>scoundrel</t>
  </si>
  <si>
    <t>stowaway</t>
  </si>
  <si>
    <t>trillionair</t>
  </si>
  <si>
    <t>con artist</t>
  </si>
  <si>
    <t>worshiper</t>
  </si>
  <si>
    <t>gang member</t>
  </si>
  <si>
    <t>terrorist</t>
  </si>
  <si>
    <t>empire builder</t>
  </si>
  <si>
    <t>escaped prisoner</t>
  </si>
  <si>
    <t>escaped slave</t>
  </si>
  <si>
    <t>immigrant</t>
  </si>
  <si>
    <t>academic</t>
  </si>
  <si>
    <t>other</t>
  </si>
  <si>
    <t>aristocrat</t>
  </si>
  <si>
    <t>career</t>
  </si>
  <si>
    <t>church goer</t>
  </si>
  <si>
    <t>conscripted soldier</t>
  </si>
  <si>
    <t>cured patient</t>
  </si>
  <si>
    <t>desired person</t>
  </si>
  <si>
    <t>devil</t>
  </si>
  <si>
    <t>famous person</t>
  </si>
  <si>
    <t>fashionable person</t>
  </si>
  <si>
    <t>forgiven sinner</t>
  </si>
  <si>
    <t>free person</t>
  </si>
  <si>
    <t>graceful person</t>
  </si>
  <si>
    <t>homeless  person</t>
  </si>
  <si>
    <t>honest person</t>
  </si>
  <si>
    <t>humble person</t>
  </si>
  <si>
    <t>ill person</t>
  </si>
  <si>
    <t>immune person</t>
  </si>
  <si>
    <t>important person</t>
  </si>
  <si>
    <t>impoverished person</t>
  </si>
  <si>
    <t>indebted</t>
  </si>
  <si>
    <t>lauded classes</t>
  </si>
  <si>
    <t>lower class</t>
  </si>
  <si>
    <t>lower middle classes</t>
  </si>
  <si>
    <t>meek</t>
  </si>
  <si>
    <t>mentally ill</t>
  </si>
  <si>
    <t>middle class</t>
  </si>
  <si>
    <t>monstrous</t>
  </si>
  <si>
    <t>needed</t>
  </si>
  <si>
    <t>ostracised</t>
  </si>
  <si>
    <t>pardoned</t>
  </si>
  <si>
    <t>poorer classes</t>
  </si>
  <si>
    <t>worst</t>
  </si>
  <si>
    <t>poor person</t>
  </si>
  <si>
    <t>powerful person</t>
  </si>
  <si>
    <t>praised person</t>
  </si>
  <si>
    <t>pretty person</t>
  </si>
  <si>
    <t>redeemed person</t>
  </si>
  <si>
    <t>remembered person</t>
  </si>
  <si>
    <t>renowned person</t>
  </si>
  <si>
    <t>respectable person</t>
  </si>
  <si>
    <t>rich person</t>
  </si>
  <si>
    <t>shunned person</t>
  </si>
  <si>
    <t>smart person</t>
  </si>
  <si>
    <t>state supporter</t>
  </si>
  <si>
    <t>strong person</t>
  </si>
  <si>
    <t>super rich person</t>
  </si>
  <si>
    <t>talented person</t>
  </si>
  <si>
    <t>tolerant person</t>
  </si>
  <si>
    <t>trendy person</t>
  </si>
  <si>
    <t>under-class person</t>
  </si>
  <si>
    <t>upper class person</t>
  </si>
  <si>
    <t>very poor person</t>
  </si>
  <si>
    <t>very wealthy person</t>
  </si>
  <si>
    <t>wanted person</t>
  </si>
  <si>
    <t>wealthy person</t>
  </si>
  <si>
    <t>well person</t>
  </si>
  <si>
    <t>worldly person</t>
  </si>
  <si>
    <t>secretive person</t>
  </si>
  <si>
    <t>stupid person</t>
  </si>
  <si>
    <t>media mogul</t>
  </si>
  <si>
    <t>army general</t>
  </si>
  <si>
    <t>high mentor</t>
  </si>
  <si>
    <t>journey-mage</t>
  </si>
  <si>
    <t>professor</t>
  </si>
  <si>
    <t>accepted person</t>
  </si>
  <si>
    <t>accomplished person</t>
  </si>
  <si>
    <t>adept person</t>
  </si>
  <si>
    <t>admired person</t>
  </si>
  <si>
    <t>adroit person</t>
  </si>
  <si>
    <t>instructor</t>
  </si>
  <si>
    <t>overlord</t>
  </si>
  <si>
    <t>average person</t>
  </si>
  <si>
    <t>well bred person</t>
  </si>
  <si>
    <t>commissioned officer</t>
  </si>
  <si>
    <t>covert person</t>
  </si>
  <si>
    <t>dexterous person</t>
  </si>
  <si>
    <t>elite operative</t>
  </si>
  <si>
    <t>erudite person</t>
  </si>
  <si>
    <t>experienced person</t>
  </si>
  <si>
    <t>famed person</t>
  </si>
  <si>
    <t>highly sought person</t>
  </si>
  <si>
    <t>involved person</t>
  </si>
  <si>
    <t>junior skilled person</t>
  </si>
  <si>
    <t>knowledgeable person</t>
  </si>
  <si>
    <t>legitimate person</t>
  </si>
  <si>
    <t>lord</t>
  </si>
  <si>
    <t>mediocre person</t>
  </si>
  <si>
    <t>memorised person</t>
  </si>
  <si>
    <t>naïve</t>
  </si>
  <si>
    <t>person of primacy</t>
  </si>
  <si>
    <t>outstanding person</t>
  </si>
  <si>
    <t>paying person</t>
  </si>
  <si>
    <t>perceptive person</t>
  </si>
  <si>
    <t>proficiently skilled person</t>
  </si>
  <si>
    <t>trained person</t>
  </si>
  <si>
    <t>trainer</t>
  </si>
  <si>
    <t>unknown person</t>
  </si>
  <si>
    <t>unmovable person</t>
  </si>
  <si>
    <t>unstoppable person</t>
  </si>
  <si>
    <t>very basic skilled person</t>
  </si>
  <si>
    <t>well skilled person</t>
  </si>
  <si>
    <t>well trained person</t>
  </si>
  <si>
    <t>kind person</t>
  </si>
  <si>
    <t>just person</t>
  </si>
  <si>
    <t>convert</t>
  </si>
  <si>
    <t>advanced person</t>
  </si>
  <si>
    <t>a puppet</t>
  </si>
  <si>
    <t>conspirator</t>
  </si>
  <si>
    <t>phenomenally successful</t>
  </si>
  <si>
    <t>forgiven</t>
  </si>
  <si>
    <t>the only winner</t>
  </si>
  <si>
    <t>the only loser</t>
  </si>
  <si>
    <t>the winner</t>
  </si>
  <si>
    <t>the loser</t>
  </si>
  <si>
    <t>the scapegoat</t>
  </si>
  <si>
    <t>a lost soul</t>
  </si>
  <si>
    <t>grand</t>
  </si>
  <si>
    <t>undefeated</t>
  </si>
  <si>
    <t>overwhelmed</t>
  </si>
  <si>
    <t>underwhelmed</t>
  </si>
  <si>
    <t>misunderstood</t>
  </si>
  <si>
    <t>mistaken</t>
  </si>
  <si>
    <t>reticent</t>
  </si>
  <si>
    <t>relentless</t>
  </si>
  <si>
    <t>resolved</t>
  </si>
  <si>
    <t>remarkable</t>
  </si>
  <si>
    <t>pious</t>
  </si>
  <si>
    <t>a saint</t>
  </si>
  <si>
    <t>a sinner</t>
  </si>
  <si>
    <t>risen</t>
  </si>
  <si>
    <t>fallen</t>
  </si>
  <si>
    <t>worthless</t>
  </si>
  <si>
    <t>all for nought</t>
  </si>
  <si>
    <t>enriching</t>
  </si>
  <si>
    <t>elucidating</t>
  </si>
  <si>
    <t>illuminating</t>
  </si>
  <si>
    <t>considerable</t>
  </si>
  <si>
    <t>bountiful</t>
  </si>
  <si>
    <t>barren</t>
  </si>
  <si>
    <t>empty</t>
  </si>
  <si>
    <t>overflowing</t>
  </si>
  <si>
    <t>impotent</t>
  </si>
  <si>
    <t>imperative</t>
  </si>
  <si>
    <t>contingent</t>
  </si>
  <si>
    <t>incontrovertible</t>
  </si>
  <si>
    <t>consummating</t>
  </si>
  <si>
    <t>Afghanistan</t>
  </si>
  <si>
    <t>Albania</t>
  </si>
  <si>
    <t>Algeria</t>
  </si>
  <si>
    <t>Andorra</t>
  </si>
  <si>
    <t>Angola</t>
  </si>
  <si>
    <t>Antigua &amp; Barbuda</t>
  </si>
  <si>
    <t>Argentina</t>
  </si>
  <si>
    <t>Armenia</t>
  </si>
  <si>
    <t>Australia</t>
  </si>
  <si>
    <t>Austria</t>
  </si>
  <si>
    <t>Azerbaijan</t>
  </si>
  <si>
    <t>Bahamas</t>
  </si>
  <si>
    <t>Bahrain</t>
  </si>
  <si>
    <t>Bangladesh</t>
  </si>
  <si>
    <t>Barbados</t>
  </si>
  <si>
    <t>Belarus</t>
  </si>
  <si>
    <t>Belgium</t>
  </si>
  <si>
    <t>Belize</t>
  </si>
  <si>
    <t>Benin</t>
  </si>
  <si>
    <t>Bhutan</t>
  </si>
  <si>
    <t>Bolivia</t>
  </si>
  <si>
    <t>Bosnia &amp;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</si>
  <si>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</si>
  <si>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</si>
  <si>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</si>
  <si>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</si>
  <si>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</si>
  <si>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</si>
  <si>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</si>
  <si>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</si>
  <si>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</si>
  <si>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</si>
  <si>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</si>
  <si>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</si>
  <si>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</si>
  <si>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</si>
  <si>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</si>
  <si>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</si>
  <si>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Congo</t>
  </si>
  <si>
    <t>Congo Democratic Republic of</t>
  </si>
  <si>
    <t>Costa Rica</t>
  </si>
  <si>
    <t>Cote d'Ivoire</t>
  </si>
  <si>
    <t>Croatia</t>
  </si>
  <si>
    <t>Cuba</t>
  </si>
  <si>
    <t>Cyprus</t>
  </si>
  <si>
    <t>Czech Republic</t>
  </si>
  <si>
    <t>Denmark</t>
  </si>
  <si>
    <t>Djibouti</t>
  </si>
  <si>
    <t>Dominica</t>
  </si>
  <si>
    <t>Dominican Republic</t>
  </si>
  <si>
    <t>Ecuador</t>
  </si>
  <si>
    <t>East Timor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</si>
  <si>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</si>
  <si>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</si>
  <si>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</si>
  <si>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</si>
  <si>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</si>
  <si>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</si>
  <si>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</si>
  <si>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</si>
  <si>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</si>
  <si>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</si>
  <si>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</si>
  <si>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</si>
  <si>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</si>
  <si>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</si>
  <si>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</si>
  <si>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</si>
  <si>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</si>
  <si>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</si>
  <si>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</si>
  <si>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</si>
  <si>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</si>
  <si>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</si>
  <si>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</si>
  <si>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</si>
  <si>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</si>
  <si>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</si>
  <si>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</si>
  <si>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</si>
  <si>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</si>
  <si>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</si>
  <si>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</si>
  <si>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</si>
  <si>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</si>
  <si>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</si>
  <si>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</si>
  <si>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</si>
  <si>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</si>
  <si>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</si>
  <si>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</si>
  <si>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</si>
  <si>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</si>
  <si>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</si>
  <si>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</si>
  <si>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</si>
  <si>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</si>
  <si>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</si>
  <si>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</si>
  <si>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</si>
  <si>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</si>
  <si>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</si>
  <si>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</si>
  <si>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</si>
  <si>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</si>
  <si>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</si>
  <si>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</si>
  <si>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</si>
  <si>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</si>
  <si>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</si>
  <si>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</si>
  <si>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</si>
  <si>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</si>
  <si>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</si>
  <si>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</si>
  <si>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</si>
  <si>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</si>
  <si>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</si>
  <si>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</si>
  <si>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</si>
  <si>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</si>
  <si>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</si>
  <si>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</si>
  <si>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The Netherlands</t>
  </si>
  <si>
    <t>New Zealand</t>
  </si>
  <si>
    <t>Nicaragua</t>
  </si>
  <si>
    <t>Niger</t>
  </si>
  <si>
    <t>Nigeria</t>
  </si>
  <si>
    <t>Norway</t>
  </si>
  <si>
    <t>Oman</t>
  </si>
  <si>
    <t>Pakistan</t>
  </si>
  <si>
    <t>Palau</t>
  </si>
  <si>
    <t>Panama</t>
  </si>
  <si>
    <t>Papua New Guinea</t>
  </si>
  <si>
    <t>Paraguay</t>
  </si>
  <si>
    <t>Peru</t>
  </si>
  <si>
    <t>The Philippines</t>
  </si>
  <si>
    <t>Poland</t>
  </si>
  <si>
    <t>Portugal</t>
  </si>
  <si>
    <t>Qatar</t>
  </si>
  <si>
    <t>Romania</t>
  </si>
  <si>
    <t>Russia</t>
  </si>
  <si>
    <t>Rwanda</t>
  </si>
  <si>
    <t>St. Kitts &amp; Nevis</t>
  </si>
  <si>
    <t>St. Lucia</t>
  </si>
  <si>
    <t>St.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</si>
  <si>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</si>
  <si>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</si>
  <si>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</si>
  <si>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</si>
  <si>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</si>
  <si>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</si>
  <si>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</si>
  <si>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</si>
  <si>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</si>
  <si>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</si>
  <si>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</si>
  <si>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</si>
  <si>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</si>
  <si>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</si>
  <si>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</si>
  <si>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</si>
  <si>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</si>
  <si>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</si>
  <si>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</si>
  <si>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</si>
  <si>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</si>
  <si>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</si>
  <si>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</si>
  <si>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</si>
  <si>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</si>
  <si>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</si>
  <si>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</si>
  <si>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</si>
  <si>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</si>
  <si>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</si>
  <si>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</si>
  <si>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</si>
  <si>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</si>
  <si>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</si>
  <si>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</si>
  <si>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</si>
  <si>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</si>
  <si>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</si>
  <si>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</si>
  <si>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</si>
  <si>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</si>
  <si>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</si>
  <si>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</si>
  <si>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</si>
  <si>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</si>
  <si>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</si>
  <si>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</si>
  <si>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Sky-Lab</t>
  </si>
  <si>
    <t>Africa</t>
  </si>
  <si>
    <t>Asia</t>
  </si>
  <si>
    <t>Europe</t>
  </si>
  <si>
    <t>North America</t>
  </si>
  <si>
    <t>South America</t>
  </si>
  <si>
    <t>Oceania</t>
  </si>
  <si>
    <t>Antarctica</t>
  </si>
  <si>
    <t>Abu Dhabi</t>
  </si>
  <si>
    <t>Abuja</t>
  </si>
  <si>
    <t>Accra</t>
  </si>
  <si>
    <t>Adamstown</t>
  </si>
  <si>
    <t>Addis Ababa</t>
  </si>
  <si>
    <t>Algiers</t>
  </si>
  <si>
    <t>Alofi</t>
  </si>
  <si>
    <t>Amman</t>
  </si>
  <si>
    <t>Andorra la Vella</t>
  </si>
  <si>
    <t>Ankara</t>
  </si>
  <si>
    <t>Antananarivo</t>
  </si>
  <si>
    <t>Apia</t>
  </si>
  <si>
    <t>Ashgabat</t>
  </si>
  <si>
    <t>Asmara</t>
  </si>
  <si>
    <t>Astana</t>
  </si>
  <si>
    <t>Asunción</t>
  </si>
  <si>
    <t>Athens</t>
  </si>
  <si>
    <t>Avarua</t>
  </si>
  <si>
    <t>Baghdad</t>
  </si>
  <si>
    <t>Baku</t>
  </si>
  <si>
    <t>Bamako</t>
  </si>
  <si>
    <t>Bandar Seri Begawan</t>
  </si>
  <si>
    <t>Bangkok</t>
  </si>
  <si>
    <t>Bangui</t>
  </si>
  <si>
    <t>Banjul</t>
  </si>
  <si>
    <t>Basseterre</t>
  </si>
  <si>
    <t>Beijing</t>
  </si>
  <si>
    <t>Beirut</t>
  </si>
  <si>
    <t>Belfast</t>
  </si>
  <si>
    <t>Belgrade</t>
  </si>
  <si>
    <t>Belmopan</t>
  </si>
  <si>
    <t>Berlin</t>
  </si>
  <si>
    <t>Bern</t>
  </si>
  <si>
    <t>Bishkek</t>
  </si>
  <si>
    <t>Bissau</t>
  </si>
  <si>
    <t>Bogotá</t>
  </si>
  <si>
    <t>Brasília</t>
  </si>
  <si>
    <t>Bratislava</t>
  </si>
  <si>
    <t>Brazzaville</t>
  </si>
  <si>
    <t>Bridgetown</t>
  </si>
  <si>
    <t>Brussels</t>
  </si>
  <si>
    <t>Bucharest</t>
  </si>
  <si>
    <t>Budapest</t>
  </si>
  <si>
    <t>Buenos Aires</t>
  </si>
  <si>
    <t>Bujumbura</t>
  </si>
  <si>
    <t>Cairo</t>
  </si>
  <si>
    <t>Canberra</t>
  </si>
  <si>
    <t>Caracas</t>
  </si>
  <si>
    <t>Cardiff</t>
  </si>
  <si>
    <t>Cayenne</t>
  </si>
  <si>
    <t>Charlotte Amalie</t>
  </si>
  <si>
    <t>Chisinau</t>
  </si>
  <si>
    <t>Cockburn Town</t>
  </si>
  <si>
    <t>Conakry</t>
  </si>
  <si>
    <t>Copenhagen</t>
  </si>
  <si>
    <t>Dakar</t>
  </si>
  <si>
    <t>Damascus</t>
  </si>
  <si>
    <t>Dhaka</t>
  </si>
  <si>
    <t>Dili</t>
  </si>
  <si>
    <t>Doha</t>
  </si>
  <si>
    <t>Douglas</t>
  </si>
  <si>
    <t>Dublin</t>
  </si>
  <si>
    <t>Dushanbe</t>
  </si>
  <si>
    <t>Edinburgh</t>
  </si>
  <si>
    <t>Edinburgh of the Seven Seas</t>
  </si>
  <si>
    <t>Episkopi Cantonment</t>
  </si>
  <si>
    <t>Flying Fish Cove</t>
  </si>
  <si>
    <t>Freetown</t>
  </si>
  <si>
    <t>Funafuti</t>
  </si>
  <si>
    <t>Gaborone</t>
  </si>
  <si>
    <t>George Town</t>
  </si>
  <si>
    <t>Georgetown</t>
  </si>
  <si>
    <t>Gibraltar</t>
  </si>
  <si>
    <t>Grytviken</t>
  </si>
  <si>
    <t>Guatemala City</t>
  </si>
  <si>
    <t>Gustavia</t>
  </si>
  <si>
    <t>Hagåtña</t>
  </si>
  <si>
    <t>Hamilton</t>
  </si>
  <si>
    <t>Hanga Roa</t>
  </si>
  <si>
    <t>Hanoi</t>
  </si>
  <si>
    <t>Harare</t>
  </si>
  <si>
    <t>Hargeisa</t>
  </si>
  <si>
    <t>Havana</t>
  </si>
  <si>
    <t>Helsinki</t>
  </si>
  <si>
    <t>Honiara</t>
  </si>
  <si>
    <t>Islamabad</t>
  </si>
  <si>
    <t>Jakarta</t>
  </si>
  <si>
    <t>Jamestown</t>
  </si>
  <si>
    <t>Juba</t>
  </si>
  <si>
    <t>Kabul</t>
  </si>
  <si>
    <t>Kampala</t>
  </si>
  <si>
    <t>Kathmandu</t>
  </si>
  <si>
    <t>Khartoum</t>
  </si>
  <si>
    <t>Kiev</t>
  </si>
  <si>
    <t>Kigali</t>
  </si>
  <si>
    <t>Kingston</t>
  </si>
  <si>
    <t>Kingstown</t>
  </si>
  <si>
    <t>Kinshasa</t>
  </si>
  <si>
    <t>Kuala Lumpur</t>
  </si>
  <si>
    <t>Kuwait City</t>
  </si>
  <si>
    <t>Libreville</t>
  </si>
  <si>
    <t>Lilongwe</t>
  </si>
  <si>
    <t>Lima</t>
  </si>
  <si>
    <t>Lisbon</t>
  </si>
  <si>
    <t>Ljubljana</t>
  </si>
  <si>
    <t>Lomé</t>
  </si>
  <si>
    <t>London</t>
  </si>
  <si>
    <t>Luanda</t>
  </si>
  <si>
    <t>Lusaka</t>
  </si>
  <si>
    <t>Madrid</t>
  </si>
  <si>
    <t>Majuro</t>
  </si>
  <si>
    <t>Malabo</t>
  </si>
  <si>
    <t>Malé</t>
  </si>
  <si>
    <t>Managua</t>
  </si>
  <si>
    <t>Manama</t>
  </si>
  <si>
    <t>Manila</t>
  </si>
  <si>
    <t>Maputo</t>
  </si>
  <si>
    <t>Marigot</t>
  </si>
  <si>
    <t>Maseru</t>
  </si>
  <si>
    <t>Mata-Utu</t>
  </si>
  <si>
    <t>Melekeok</t>
  </si>
  <si>
    <t>Mexico City</t>
  </si>
  <si>
    <t>Minsk</t>
  </si>
  <si>
    <t>Mogadishu</t>
  </si>
  <si>
    <t>Monrovia</t>
  </si>
  <si>
    <t>Montevideo</t>
  </si>
  <si>
    <t>Moroni</t>
  </si>
  <si>
    <t>Moscow</t>
  </si>
  <si>
    <t>Muscat</t>
  </si>
  <si>
    <t>Nairobi</t>
  </si>
  <si>
    <t>Nassau</t>
  </si>
  <si>
    <t>Naypyidaw</t>
  </si>
  <si>
    <t>N'Djamena</t>
  </si>
  <si>
    <t>New Delhi</t>
  </si>
  <si>
    <t>Niamey</t>
  </si>
  <si>
    <t>Nicosia</t>
  </si>
  <si>
    <t>Nouakchott</t>
  </si>
  <si>
    <t>Nouméa</t>
  </si>
  <si>
    <t>Nukuʻalofa</t>
  </si>
  <si>
    <t>Nuuk</t>
  </si>
  <si>
    <t>Oranjestad</t>
  </si>
  <si>
    <t>Oslo</t>
  </si>
  <si>
    <t>Ottawa</t>
  </si>
  <si>
    <t>Ouagadougou</t>
  </si>
  <si>
    <t>Pago Pago</t>
  </si>
  <si>
    <t>Palikir</t>
  </si>
  <si>
    <t>Panama City</t>
  </si>
  <si>
    <t>Papeete</t>
  </si>
  <si>
    <t>Paramaribo</t>
  </si>
  <si>
    <t>Paris</t>
  </si>
  <si>
    <t>Philipsburg</t>
  </si>
  <si>
    <t>Phnom Penh</t>
  </si>
  <si>
    <t>Podgorica</t>
  </si>
  <si>
    <t>Port Louis</t>
  </si>
  <si>
    <t>Port Moresby</t>
  </si>
  <si>
    <t>Port Vila</t>
  </si>
  <si>
    <t>Port-au-Prince</t>
  </si>
  <si>
    <t>Port of Spain</t>
  </si>
  <si>
    <t>Prague</t>
  </si>
  <si>
    <t>Praia</t>
  </si>
  <si>
    <t>Pristina</t>
  </si>
  <si>
    <t>Pyongyang</t>
  </si>
  <si>
    <t>Quito</t>
  </si>
  <si>
    <t>Rabat</t>
  </si>
  <si>
    <t>Reykjavík</t>
  </si>
  <si>
    <t>Riga</t>
  </si>
  <si>
    <t>Riyadh</t>
  </si>
  <si>
    <t>Road Town</t>
  </si>
  <si>
    <t>Rome</t>
  </si>
  <si>
    <t>Roseau</t>
  </si>
  <si>
    <t>Saipan</t>
  </si>
  <si>
    <t>San José</t>
  </si>
  <si>
    <t>San Juan</t>
  </si>
  <si>
    <t>San Salvador</t>
  </si>
  <si>
    <t>Sana'a</t>
  </si>
  <si>
    <t>Santiago</t>
  </si>
  <si>
    <t>Santo Domingo</t>
  </si>
  <si>
    <t>São Tomé</t>
  </si>
  <si>
    <t>Sarajevo</t>
  </si>
  <si>
    <t>Seoul</t>
  </si>
  <si>
    <t>Skopje</t>
  </si>
  <si>
    <t>Sofia</t>
  </si>
  <si>
    <t>St. George's</t>
  </si>
  <si>
    <t>St. Helier</t>
  </si>
  <si>
    <t>St. John's</t>
  </si>
  <si>
    <t>St. Peter Port</t>
  </si>
  <si>
    <t>St. Pierre</t>
  </si>
  <si>
    <t>Stanley</t>
  </si>
  <si>
    <t>Stepanakert</t>
  </si>
  <si>
    <t>Stockholm</t>
  </si>
  <si>
    <t>Sukhumi</t>
  </si>
  <si>
    <t>Suva</t>
  </si>
  <si>
    <t>Taipei</t>
  </si>
  <si>
    <t>Tallinn</t>
  </si>
  <si>
    <t>Tarawa</t>
  </si>
  <si>
    <t>Tashkent</t>
  </si>
  <si>
    <t>Tbilisi</t>
  </si>
  <si>
    <t>Tegucigalpa</t>
  </si>
  <si>
    <t>Tehran</t>
  </si>
  <si>
    <t>Thimphu</t>
  </si>
  <si>
    <t>Tirana</t>
  </si>
  <si>
    <t>Tiraspol</t>
  </si>
  <si>
    <t>Tokyo</t>
  </si>
  <si>
    <t>Tórshavn</t>
  </si>
  <si>
    <t>Tripoli</t>
  </si>
  <si>
    <t>Tskhinvali</t>
  </si>
  <si>
    <t>Tunis</t>
  </si>
  <si>
    <t>Ulan Bator</t>
  </si>
  <si>
    <t>Vaduz</t>
  </si>
  <si>
    <t>Valletta</t>
  </si>
  <si>
    <t>The Valley</t>
  </si>
  <si>
    <t>Vatican City</t>
  </si>
  <si>
    <t>Victoria</t>
  </si>
  <si>
    <t>Vienna</t>
  </si>
  <si>
    <t>Vientiane</t>
  </si>
  <si>
    <t>Vilnius</t>
  </si>
  <si>
    <t>Warsaw</t>
  </si>
  <si>
    <t>Washington, D.C.</t>
  </si>
  <si>
    <t>Wellington</t>
  </si>
  <si>
    <t>West Island</t>
  </si>
  <si>
    <t>Willemstad</t>
  </si>
  <si>
    <t>Windhoek</t>
  </si>
  <si>
    <t>Yaoundé</t>
  </si>
  <si>
    <t>Yerevan</t>
  </si>
  <si>
    <t>Zagreb</t>
  </si>
  <si>
    <t>Nile River</t>
  </si>
  <si>
    <t>Amazon River</t>
  </si>
  <si>
    <t>Mississippi - Missouri River</t>
  </si>
  <si>
    <t>Irtysh River</t>
  </si>
  <si>
    <t>Chang Jiang (Yangtze) River</t>
  </si>
  <si>
    <t>Huang He (Yellow) River</t>
  </si>
  <si>
    <t>Zaire (Congo) River</t>
  </si>
  <si>
    <t>Amur River</t>
  </si>
  <si>
    <t>Lena River</t>
  </si>
  <si>
    <t>Mackenzie River</t>
  </si>
  <si>
    <t>Mekong River</t>
  </si>
  <si>
    <t>Niger River</t>
  </si>
  <si>
    <t>Yenisey River</t>
  </si>
  <si>
    <t>Parana River</t>
  </si>
  <si>
    <t>Murray - Darling River</t>
  </si>
  <si>
    <t>Volga River</t>
  </si>
  <si>
    <t>Madeira River</t>
  </si>
  <si>
    <t>Purus River</t>
  </si>
  <si>
    <t>St Lawrence River</t>
  </si>
  <si>
    <t>Rio Grande River</t>
  </si>
  <si>
    <t>Yukon River</t>
  </si>
  <si>
    <t>Orinoco River</t>
  </si>
  <si>
    <t>Sao Francisco River</t>
  </si>
  <si>
    <t>Salween River</t>
  </si>
  <si>
    <t>Danube River</t>
  </si>
  <si>
    <t>Indus River</t>
  </si>
  <si>
    <t>Brahmaputra River</t>
  </si>
  <si>
    <t>15 billion trillion trillion goggles</t>
  </si>
  <si>
    <t>Number of I Stories for each atom in the universe.</t>
  </si>
  <si>
    <t>By One</t>
  </si>
  <si>
    <t>By i</t>
  </si>
  <si>
    <t>By eye story</t>
  </si>
  <si>
    <t>By ?</t>
  </si>
  <si>
    <t>By me</t>
  </si>
  <si>
    <t>By Her</t>
  </si>
  <si>
    <t>By Him</t>
  </si>
  <si>
    <t>By Them</t>
  </si>
  <si>
    <t>By Ghost Writer</t>
  </si>
  <si>
    <t>By Machine</t>
  </si>
  <si>
    <t>By Anonymous</t>
  </si>
  <si>
    <t>By A Confidant</t>
  </si>
  <si>
    <t>By My Word</t>
  </si>
  <si>
    <t>By the Heavens</t>
  </si>
  <si>
    <t>By One who Saw</t>
  </si>
  <si>
    <t>By the Gods</t>
  </si>
  <si>
    <t>By the Stars</t>
  </si>
  <si>
    <t>By the Constellations</t>
  </si>
  <si>
    <t>By Sirens</t>
  </si>
  <si>
    <t>By Nymphs</t>
  </si>
  <si>
    <t>By Faeries</t>
  </si>
  <si>
    <t>By Dragon</t>
  </si>
  <si>
    <t>By the Master</t>
  </si>
  <si>
    <t>By the Word</t>
  </si>
  <si>
    <t>A Scribe's Tale</t>
  </si>
  <si>
    <t>A Writer's Tale</t>
  </si>
  <si>
    <t>By a Bard</t>
  </si>
  <si>
    <t>i so try</t>
  </si>
  <si>
    <t>i try so</t>
  </si>
  <si>
    <t>so i try</t>
  </si>
  <si>
    <t>A Danish Translation</t>
  </si>
  <si>
    <t>A Italian Translation</t>
  </si>
  <si>
    <t>A Akkadian Translation</t>
  </si>
  <si>
    <t>A Hebrew Translation</t>
  </si>
  <si>
    <t>A Arabic Translation</t>
  </si>
  <si>
    <t>A Old Norse Translation</t>
  </si>
  <si>
    <t>A English Translation</t>
  </si>
  <si>
    <t>A French Translation</t>
  </si>
  <si>
    <t>A French, English Translation</t>
  </si>
  <si>
    <t>A Spanish Translation</t>
  </si>
  <si>
    <t>A German Translation</t>
  </si>
  <si>
    <t>A Russian Translation</t>
  </si>
  <si>
    <t>A Classical Greek Translation</t>
  </si>
  <si>
    <t>A Portuguese Translation</t>
  </si>
  <si>
    <t>A Norwegian Translation</t>
  </si>
  <si>
    <t>A Sanskrit Translation</t>
  </si>
  <si>
    <t>A Japanese Translation</t>
  </si>
  <si>
    <t>A Greek Translation</t>
  </si>
  <si>
    <t>A Icelandic Translation</t>
  </si>
  <si>
    <t>A Swedish Translation</t>
  </si>
  <si>
    <t>A Chinese Translation</t>
  </si>
  <si>
    <t>A Classical Latin Translation</t>
  </si>
  <si>
    <t>A Persian Translation</t>
  </si>
  <si>
    <t>For Albert Camus</t>
  </si>
  <si>
    <t>For Alfred Döblin</t>
  </si>
  <si>
    <t>For Anonymous</t>
  </si>
  <si>
    <t>For Anton Chekhov</t>
  </si>
  <si>
    <t>For Charles Dickens</t>
  </si>
  <si>
    <t>For D. H. Lawrence</t>
  </si>
  <si>
    <t>For Dante Alighieri</t>
  </si>
  <si>
    <t>For Denis Diderot</t>
  </si>
  <si>
    <t>For Doris Lessing</t>
  </si>
  <si>
    <t>For Edgar Allan Poe</t>
  </si>
  <si>
    <t>For Emily Brontë</t>
  </si>
  <si>
    <t>For Ernest Hemingway</t>
  </si>
  <si>
    <t>For Euripides</t>
  </si>
  <si>
    <t>For Federico García Lorca</t>
  </si>
  <si>
    <t>For Fernando Pessoa</t>
  </si>
  <si>
    <t>For François Rabelais</t>
  </si>
  <si>
    <t>For Franz Kafka</t>
  </si>
  <si>
    <t>For Fyodor Dostoevsky</t>
  </si>
  <si>
    <t>For Gabriel García Márquez</t>
  </si>
  <si>
    <t>For Geoffrey Chaucer</t>
  </si>
  <si>
    <t>For George Eliot</t>
  </si>
  <si>
    <t>For Giacomo Leopardi</t>
  </si>
  <si>
    <t>For Giovanni Boccaccio</t>
  </si>
  <si>
    <t>For Gustave Flaubert</t>
  </si>
  <si>
    <t>For Halldór Laxness</t>
  </si>
  <si>
    <t>For Hans Christian Andersen</t>
  </si>
  <si>
    <t>For Henrik Ibsen</t>
  </si>
  <si>
    <t>For Herman Melville</t>
  </si>
  <si>
    <t>For Homer</t>
  </si>
  <si>
    <t>For Honoré de Balzac</t>
  </si>
  <si>
    <t>For Italo Svevo</t>
  </si>
  <si>
    <t>For James Joyce</t>
  </si>
  <si>
    <t>For Jane Austen</t>
  </si>
  <si>
    <t>For Johann Wolfgang von Goethe</t>
  </si>
  <si>
    <t>For Jonathan Swift</t>
  </si>
  <si>
    <t>For Jorge Luis Borges</t>
  </si>
  <si>
    <t>For Joseph Conrad</t>
  </si>
  <si>
    <t>For Kālidāsa</t>
  </si>
  <si>
    <t>For Knut Hamsun</t>
  </si>
  <si>
    <t>For Laurence Sterne</t>
  </si>
  <si>
    <t>For Leo Tolstoy</t>
  </si>
  <si>
    <t>For Louis-Ferdinand Céline</t>
  </si>
  <si>
    <t>For Lu Xun</t>
  </si>
  <si>
    <t>For Marcel Proust</t>
  </si>
  <si>
    <t>For Mark Twain</t>
  </si>
  <si>
    <t>For Michel de Montaigne</t>
  </si>
  <si>
    <t>For Miguel de Cervantes</t>
  </si>
  <si>
    <t>For Murasaki Shikibu</t>
  </si>
  <si>
    <t>For Nikolai Gogol</t>
  </si>
  <si>
    <t>For Ovid</t>
  </si>
  <si>
    <t>For Paul Celan</t>
  </si>
  <si>
    <t>For Ralph Ellison</t>
  </si>
  <si>
    <t>For Robert Musil</t>
  </si>
  <si>
    <t>For Rumi</t>
  </si>
  <si>
    <t>For Saadi</t>
  </si>
  <si>
    <t>For Samuel Beckett</t>
  </si>
  <si>
    <t>For Sophocles</t>
  </si>
  <si>
    <t>For Stendhal</t>
  </si>
  <si>
    <t>For Thomas Mann</t>
  </si>
  <si>
    <t>For Valmiki</t>
  </si>
  <si>
    <t>For Virgil</t>
  </si>
  <si>
    <t>For Virginia Woolf</t>
  </si>
  <si>
    <t>For Vyasa</t>
  </si>
  <si>
    <t>For Walt Whitman</t>
  </si>
  <si>
    <t>For William Faulkner</t>
  </si>
  <si>
    <t>For William Shakespeare</t>
  </si>
  <si>
    <t>Mount Everest</t>
  </si>
  <si>
    <t>Mount K2</t>
  </si>
  <si>
    <t>Mount Kangchenjunga</t>
  </si>
  <si>
    <t>Mount Lhotse</t>
  </si>
  <si>
    <t>Mount Makalu</t>
  </si>
  <si>
    <t>Mount Cho Oyu</t>
  </si>
  <si>
    <t>Mount Dhaulagiri</t>
  </si>
  <si>
    <t>Mount Manaslu</t>
  </si>
  <si>
    <t>Mount Nanga Parbat</t>
  </si>
  <si>
    <t>Mount Annapurna</t>
  </si>
  <si>
    <t>Mount Gasherbrum I</t>
  </si>
  <si>
    <t>Mount Broad Peak</t>
  </si>
  <si>
    <t>Mount Gasherbrum II</t>
  </si>
  <si>
    <t>Mount Shishapangma</t>
  </si>
  <si>
    <t>Mount Kilimanjaro</t>
  </si>
  <si>
    <t>Mount Ranier</t>
  </si>
  <si>
    <t>Sydney</t>
  </si>
  <si>
    <t>Melbourne</t>
  </si>
  <si>
    <t>Darwin</t>
  </si>
  <si>
    <t>Alice Springs</t>
  </si>
  <si>
    <t>a waxworks</t>
  </si>
  <si>
    <t>Montreal</t>
  </si>
  <si>
    <t>Amsterdam</t>
  </si>
  <si>
    <t>New York</t>
  </si>
  <si>
    <t>Brooklyn</t>
  </si>
  <si>
    <t>Alexandria</t>
  </si>
  <si>
    <t>St Petersburg</t>
  </si>
  <si>
    <t>Hawaii</t>
  </si>
  <si>
    <t>Jupiter</t>
  </si>
  <si>
    <t>Saturn</t>
  </si>
  <si>
    <t>Mars</t>
  </si>
  <si>
    <t>Venus</t>
  </si>
  <si>
    <t>Neptune</t>
  </si>
  <si>
    <t>Uranus</t>
  </si>
  <si>
    <t>Mercury</t>
  </si>
  <si>
    <t>Van Allen asteroid belt</t>
  </si>
  <si>
    <t>The moon of Miranda</t>
  </si>
  <si>
    <t>The moon of Phobos</t>
  </si>
  <si>
    <t>The moon</t>
  </si>
  <si>
    <t>The dark side of the moon</t>
  </si>
  <si>
    <t>Alpha Centurai</t>
  </si>
  <si>
    <t>Ramallah and Gaza</t>
  </si>
  <si>
    <t>Porto-Novo</t>
  </si>
  <si>
    <t>Plymouth</t>
  </si>
  <si>
    <t>Pretoria</t>
  </si>
  <si>
    <t>Palestinian State</t>
  </si>
  <si>
    <t>Mbabane</t>
  </si>
  <si>
    <t>Lobamba</t>
  </si>
  <si>
    <t>La Paz</t>
  </si>
  <si>
    <t>Jerusalem</t>
  </si>
  <si>
    <t>El Aaiún</t>
  </si>
  <si>
    <t>Dodoma</t>
  </si>
  <si>
    <t>Dar es Salaam</t>
  </si>
  <si>
    <t>Cotonou</t>
  </si>
  <si>
    <t>Colombo</t>
  </si>
  <si>
    <t>Cape Town</t>
  </si>
  <si>
    <t>Brades Estate</t>
  </si>
  <si>
    <t>Bloemfontein</t>
  </si>
  <si>
    <t>Abidjan</t>
  </si>
  <si>
    <t>Sri Jayawardenapura-Kotte</t>
  </si>
  <si>
    <t>Sucre</t>
  </si>
  <si>
    <t>Yaren</t>
  </si>
  <si>
    <t>Yamoussoukro</t>
  </si>
  <si>
    <t>Wisteria Tunnel</t>
  </si>
  <si>
    <t>Cinque Terre</t>
  </si>
  <si>
    <t>The Crooked Forest</t>
  </si>
  <si>
    <t>a blue lagoon hot spring</t>
  </si>
  <si>
    <t>an ice canyon</t>
  </si>
  <si>
    <t>The Great Barrier Reef</t>
  </si>
  <si>
    <t>Plitvice Lakes National Park</t>
  </si>
  <si>
    <t>Antelope Canyon</t>
  </si>
  <si>
    <t>The Phi Phi Islands</t>
  </si>
  <si>
    <t>Santorini</t>
  </si>
  <si>
    <t>Maldive Islands</t>
  </si>
  <si>
    <t>Machu Picchu</t>
  </si>
  <si>
    <t>The Great Wall of China</t>
  </si>
  <si>
    <t>Bora Bora Island</t>
  </si>
  <si>
    <t>The Wave, Arizona</t>
  </si>
  <si>
    <t>Petra</t>
  </si>
  <si>
    <t>The Cave of Crystals, Naica Mine</t>
  </si>
  <si>
    <t>Moraine Lake</t>
  </si>
  <si>
    <t>Grand Canyon</t>
  </si>
  <si>
    <t>Berry Head Arch</t>
  </si>
  <si>
    <t>Monument Valley</t>
  </si>
  <si>
    <t>Plitvice</t>
  </si>
  <si>
    <t>Preikestolen</t>
  </si>
  <si>
    <t>Pamukkale</t>
  </si>
  <si>
    <t>Socotra Island</t>
  </si>
  <si>
    <t>Carerra Lake</t>
  </si>
  <si>
    <t>Bagan</t>
  </si>
  <si>
    <t>Salar De Yuyni,</t>
  </si>
  <si>
    <t>Ha Long Bay</t>
  </si>
  <si>
    <t>Angkor Wat</t>
  </si>
  <si>
    <t>Iguazu Falls</t>
  </si>
  <si>
    <t>Twelve Apostles</t>
  </si>
  <si>
    <t>Yosemite National Park</t>
  </si>
  <si>
    <t>Meteora</t>
  </si>
  <si>
    <t>Perito Moreno Glacier</t>
  </si>
  <si>
    <t>Bryce Canyon</t>
  </si>
  <si>
    <t>The Pyramids of Giza</t>
  </si>
  <si>
    <t>Azores</t>
  </si>
  <si>
    <t>Positano</t>
  </si>
  <si>
    <t>Tanah Lot</t>
  </si>
  <si>
    <t>Palawan Island</t>
  </si>
  <si>
    <t>Angel Falls</t>
  </si>
  <si>
    <t>Tianzi Mountains</t>
  </si>
  <si>
    <t>Uluru</t>
  </si>
  <si>
    <t>Hamilton Pool</t>
  </si>
  <si>
    <t>The Giant’s Causeway</t>
  </si>
  <si>
    <t>The Victoria Falls</t>
  </si>
  <si>
    <t>Niagara Falls</t>
  </si>
  <si>
    <t>Salar de Uyuni</t>
  </si>
  <si>
    <t>The Abu Simbel temples</t>
  </si>
  <si>
    <t>Bali</t>
  </si>
  <si>
    <t>Karstic peaks</t>
  </si>
  <si>
    <t>The Galápagos Islands</t>
  </si>
  <si>
    <t>The Göreme National Park</t>
  </si>
  <si>
    <t>Chichen Itza</t>
  </si>
  <si>
    <t>Yellowstone National Park</t>
  </si>
  <si>
    <t>The Scandola Nature Reserve</t>
  </si>
  <si>
    <t>The Colosseum</t>
  </si>
  <si>
    <t>The limestone basins at Huanglong</t>
  </si>
  <si>
    <t>Milford Sound</t>
  </si>
  <si>
    <t>The Buddhistic temple of Borobudur</t>
  </si>
  <si>
    <t>The Kilauea volcanoe</t>
  </si>
  <si>
    <t>a monastery</t>
  </si>
  <si>
    <t>Mont Saint-Michel</t>
  </si>
  <si>
    <t>The royal palace and the Wat Phra Kaeo</t>
  </si>
  <si>
    <t>Sigiriya</t>
  </si>
  <si>
    <t>El Tajín</t>
  </si>
  <si>
    <t>The Forbidden City</t>
  </si>
  <si>
    <t>Baalbek</t>
  </si>
  <si>
    <t>Tasmania</t>
  </si>
  <si>
    <t>The Giant Sequoia National Monument</t>
  </si>
  <si>
    <t>The Basílica</t>
  </si>
  <si>
    <t>The statue of Liberty</t>
  </si>
  <si>
    <t>The Karnak temple</t>
  </si>
  <si>
    <t>The Wulingyuan rocky peaks</t>
  </si>
  <si>
    <t>The Baikal lake</t>
  </si>
  <si>
    <t>The Neuschwanstein castle</t>
  </si>
  <si>
    <t>The Plitvice park</t>
  </si>
  <si>
    <t>The aeolian islands</t>
  </si>
  <si>
    <t>The Alhambra</t>
  </si>
  <si>
    <t>The Louvre museum</t>
  </si>
  <si>
    <t>The Komodo island</t>
  </si>
  <si>
    <t>The Kremlin</t>
  </si>
  <si>
    <t>Jiuzhaigou river</t>
  </si>
  <si>
    <t>The Eiffel Tower</t>
  </si>
  <si>
    <t>Ganges</t>
  </si>
  <si>
    <t>Serengeti park</t>
  </si>
  <si>
    <t>The amazonian virgin forest</t>
  </si>
  <si>
    <t>Bora Bora</t>
  </si>
  <si>
    <t>Pagan</t>
  </si>
  <si>
    <t>the Sahara</t>
  </si>
  <si>
    <t>Teotihuacan</t>
  </si>
  <si>
    <t>Ngorongoro Conservation Area</t>
  </si>
  <si>
    <t>Hagia Sofia</t>
  </si>
  <si>
    <t>Carlsbad Caverns National Park</t>
  </si>
  <si>
    <t>Sugarloaf Mountain</t>
  </si>
  <si>
    <t>Banaue</t>
  </si>
  <si>
    <t>Venice</t>
  </si>
  <si>
    <t>Easter Island</t>
  </si>
  <si>
    <t>The Potala, dalai-lama’s palace</t>
  </si>
  <si>
    <t>The Mezquita of Cordoba</t>
  </si>
  <si>
    <t>The frescoes of the Sixtin church</t>
  </si>
  <si>
    <t>The Hassan II mosque</t>
  </si>
  <si>
    <t>The Basilica di Santa Maria del Fiore and the Ponte Vecchio</t>
  </si>
  <si>
    <t>The Acropolis</t>
  </si>
  <si>
    <t>The Registan</t>
  </si>
  <si>
    <t>The Versailles castle</t>
  </si>
  <si>
    <t>Big Ben</t>
  </si>
  <si>
    <t>The Meidan-e Imam</t>
  </si>
  <si>
    <t>Las Vegas</t>
  </si>
  <si>
    <t>The pagoda of Shwedagon</t>
  </si>
  <si>
    <t>The emperor Qin I’s mausoleum</t>
  </si>
  <si>
    <t>The opera house</t>
  </si>
  <si>
    <t>Djemaa Elfna square</t>
  </si>
  <si>
    <t>The Badshahi mosque</t>
  </si>
  <si>
    <t>The Hungarian Parliament Building</t>
  </si>
  <si>
    <t>The Great Mosque of Djenné</t>
  </si>
  <si>
    <t>The golden gate bridge</t>
  </si>
  <si>
    <t>The Ermitage winter palace</t>
  </si>
  <si>
    <t>The Petronas towers</t>
  </si>
  <si>
    <t>The Old City of Jerusalem</t>
  </si>
  <si>
    <t>The valley of the kings</t>
  </si>
  <si>
    <t>Kathmandu City</t>
  </si>
  <si>
    <t>Melissani Cave</t>
  </si>
  <si>
    <t>Lake Bled</t>
  </si>
  <si>
    <t>Loch Lomond</t>
  </si>
  <si>
    <t>Lake Atitlán</t>
  </si>
  <si>
    <t>Crater Lake National Park</t>
  </si>
  <si>
    <t>Lake Como</t>
  </si>
  <si>
    <t>Lake Louise</t>
  </si>
  <si>
    <t>Hohenwerfen Castle</t>
  </si>
  <si>
    <t>Antelope Canyon canyon</t>
  </si>
  <si>
    <t>Zion National Park</t>
  </si>
  <si>
    <t>Skógafoss</t>
  </si>
  <si>
    <t>Havasu Falls</t>
  </si>
  <si>
    <t>Huangguoshu Waterfall</t>
  </si>
  <si>
    <t>The Archipelago of the Azores</t>
  </si>
  <si>
    <t>Palawan</t>
  </si>
  <si>
    <t>Sidi Bou Said</t>
  </si>
  <si>
    <t>Kaieteur Falls</t>
  </si>
  <si>
    <t>Seljalandsfoss</t>
  </si>
  <si>
    <t>Shifen waterfall</t>
  </si>
  <si>
    <t>Ramona Falls</t>
  </si>
  <si>
    <t>The Baatara gorge waterfall</t>
  </si>
  <si>
    <t>Horsetail Fall</t>
  </si>
  <si>
    <t>Islands of Palau</t>
  </si>
  <si>
    <t>Chocolate Hills</t>
  </si>
  <si>
    <t>Deadvlei</t>
  </si>
  <si>
    <t>Svartifoss</t>
  </si>
  <si>
    <t>The Dead Sea</t>
  </si>
  <si>
    <t>Puerto Princesa</t>
  </si>
  <si>
    <t>Ouzoud Waterfalls</t>
  </si>
  <si>
    <t>Kravice Falls</t>
  </si>
  <si>
    <t>Lake Tekapo</t>
  </si>
  <si>
    <t>Yamdrok Lake,</t>
  </si>
  <si>
    <t>Laja Falls</t>
  </si>
  <si>
    <t>Skradinski buk</t>
  </si>
  <si>
    <t>Multnomah Falls</t>
  </si>
  <si>
    <t>Gullfoss</t>
  </si>
  <si>
    <t>Yosemite Falls</t>
  </si>
  <si>
    <t>Krak des Chevaliers</t>
  </si>
  <si>
    <t>Stonehenge</t>
  </si>
  <si>
    <t>The Valley of Geysers</t>
  </si>
  <si>
    <t>Mount Api</t>
  </si>
  <si>
    <t>Arches National Park</t>
  </si>
  <si>
    <t>Mount Hood</t>
  </si>
  <si>
    <t>Mammoth Hot Springs</t>
  </si>
  <si>
    <t>The Blyde River Canyon</t>
  </si>
  <si>
    <t>Burg Eltz</t>
  </si>
  <si>
    <t>Kyaiktiyo Pagoda</t>
  </si>
  <si>
    <t>The Spitzkoppe</t>
  </si>
  <si>
    <t>Gocta</t>
  </si>
  <si>
    <t>Virginia Falls</t>
  </si>
  <si>
    <t>Kilkenny Castle</t>
  </si>
  <si>
    <t>the Tower of Pisa</t>
  </si>
  <si>
    <t>Tiger Leaping Gorge</t>
  </si>
  <si>
    <t>The Verdon Gorge</t>
  </si>
  <si>
    <t>Taroko National Park</t>
  </si>
  <si>
    <t>Todgha Gorge</t>
  </si>
  <si>
    <t>The Matterhorn</t>
  </si>
  <si>
    <t>Mount Fuji</t>
  </si>
  <si>
    <t>The island of Maui</t>
  </si>
  <si>
    <t>Wadi Rum</t>
  </si>
  <si>
    <t>The Atacama Desert</t>
  </si>
  <si>
    <t>The Gobi</t>
  </si>
  <si>
    <t>The Mojave Desert</t>
  </si>
  <si>
    <t>The Taklamakan Desert</t>
  </si>
  <si>
    <t>The Thar Desert</t>
  </si>
  <si>
    <t>The Jeita Grotto</t>
  </si>
  <si>
    <t>Skocjan Caves</t>
  </si>
  <si>
    <t>Jog Falls</t>
  </si>
  <si>
    <t>The Wave</t>
  </si>
  <si>
    <t>The Tsingy de Bemaraha National Park</t>
  </si>
  <si>
    <t>The Reed Flute Cave</t>
  </si>
  <si>
    <t>Ischigualasto</t>
  </si>
  <si>
    <t>The Stone Forest</t>
  </si>
  <si>
    <t>Château de Chambord</t>
  </si>
  <si>
    <t>The Grand Prismatic Spring</t>
  </si>
  <si>
    <t>Old Faithful</t>
  </si>
  <si>
    <t>The Moeraki Boulders</t>
  </si>
  <si>
    <t>Wave Rock</t>
  </si>
  <si>
    <t>The Blue Grotto</t>
  </si>
  <si>
    <t>Ennedi Plateau</t>
  </si>
  <si>
    <t>Fly Ranch Geyser</t>
  </si>
  <si>
    <t>Hidden Beach</t>
  </si>
  <si>
    <t>Socotra</t>
  </si>
  <si>
    <t>Windsor Castle</t>
  </si>
  <si>
    <t>Himeji Castle</t>
  </si>
  <si>
    <t>Mushroom rock</t>
  </si>
  <si>
    <t>Lord Howe Island</t>
  </si>
  <si>
    <t>Glen Coe</t>
  </si>
  <si>
    <t>Tulum</t>
  </si>
  <si>
    <t>Kata Tjuta</t>
  </si>
  <si>
    <t>St. Lucia island</t>
  </si>
  <si>
    <t>Shirakawa-gō</t>
  </si>
  <si>
    <t>Cano Crystales</t>
  </si>
  <si>
    <t>The Columbia River Gorge</t>
  </si>
  <si>
    <t>Glacier Bay National Park</t>
  </si>
  <si>
    <t>something forbidden</t>
  </si>
  <si>
    <t>adction</t>
  </si>
  <si>
    <t>gruesomeness</t>
  </si>
  <si>
    <t>squeemishness</t>
  </si>
  <si>
    <t>hidden power</t>
  </si>
  <si>
    <t>novice</t>
  </si>
  <si>
    <t>lovable</t>
  </si>
  <si>
    <t>sweet</t>
  </si>
  <si>
    <t>very poor</t>
  </si>
  <si>
    <t>visionary</t>
  </si>
  <si>
    <t>sensitised</t>
  </si>
  <si>
    <t>adapted</t>
  </si>
  <si>
    <t>evolved</t>
  </si>
  <si>
    <t>transmuted</t>
  </si>
  <si>
    <t>hailed</t>
  </si>
  <si>
    <t>lauded</t>
  </si>
  <si>
    <t>applauded</t>
  </si>
  <si>
    <t>cheered</t>
  </si>
  <si>
    <t>rallied</t>
  </si>
  <si>
    <t>excellent</t>
  </si>
  <si>
    <t>supreme</t>
  </si>
  <si>
    <t>awarded</t>
  </si>
  <si>
    <t>sought after</t>
  </si>
  <si>
    <t>highly sought after</t>
  </si>
  <si>
    <t>well paid</t>
  </si>
  <si>
    <t>very well paid</t>
  </si>
  <si>
    <t>highly paid</t>
  </si>
  <si>
    <t>mutated</t>
  </si>
  <si>
    <t>highly developed</t>
  </si>
  <si>
    <t>sensible</t>
  </si>
  <si>
    <t>ring in</t>
  </si>
  <si>
    <t>indentured</t>
  </si>
  <si>
    <t>stand in</t>
  </si>
  <si>
    <t>part time</t>
  </si>
  <si>
    <t>occasional</t>
  </si>
  <si>
    <t>reluctant</t>
  </si>
  <si>
    <t>career minded</t>
  </si>
  <si>
    <t>paid</t>
  </si>
  <si>
    <t>time before records</t>
  </si>
  <si>
    <t>Dostoyevsky</t>
  </si>
  <si>
    <t>Frances Hodgson Burnett</t>
  </si>
  <si>
    <t>Alice Meynell</t>
  </si>
  <si>
    <t>Arthur Conan Doyle</t>
  </si>
  <si>
    <t>F. Scott Fitzgerald</t>
  </si>
  <si>
    <t>Agatha Christie</t>
  </si>
  <si>
    <t>From the Norse</t>
  </si>
  <si>
    <t>From the Greek</t>
  </si>
  <si>
    <t>From the Egyptian</t>
  </si>
  <si>
    <t>From the Assyrian</t>
  </si>
  <si>
    <t>From the Persians</t>
  </si>
  <si>
    <t>From the Mongols</t>
  </si>
  <si>
    <t>From the Japanese</t>
  </si>
  <si>
    <t>From the Olmec</t>
  </si>
  <si>
    <t>From the Ming Dynasty</t>
  </si>
  <si>
    <t>From India</t>
  </si>
  <si>
    <t>From the Babylonian</t>
  </si>
  <si>
    <t>A Bhutanese Translation</t>
  </si>
  <si>
    <t>From the Navaho</t>
  </si>
  <si>
    <t>From the Cheyanne</t>
  </si>
  <si>
    <t>From the Cheroci</t>
  </si>
  <si>
    <t>From the Inuit</t>
  </si>
  <si>
    <t>From the Druids</t>
  </si>
  <si>
    <t>From the Ayran</t>
  </si>
  <si>
    <t>From the Slavic</t>
  </si>
  <si>
    <t>From the Roman</t>
  </si>
  <si>
    <t>From the middle ages</t>
  </si>
  <si>
    <t>From the enlightenment</t>
  </si>
  <si>
    <t>From the dark ages</t>
  </si>
  <si>
    <t>From the British</t>
  </si>
  <si>
    <t>From the new world</t>
  </si>
  <si>
    <t>From the east</t>
  </si>
  <si>
    <t>From the west</t>
  </si>
  <si>
    <t>From the south</t>
  </si>
  <si>
    <t>From the north</t>
  </si>
  <si>
    <t>From the Aboriginal</t>
  </si>
  <si>
    <t>From the Maori</t>
  </si>
  <si>
    <t>An Arabic Translation</t>
  </si>
  <si>
    <t>Buyer Beware</t>
  </si>
  <si>
    <t>get ready</t>
  </si>
  <si>
    <t>From oblivion</t>
  </si>
  <si>
    <t>From the abyss</t>
  </si>
  <si>
    <t>From the pit</t>
  </si>
  <si>
    <t>By Manna</t>
  </si>
  <si>
    <t>From the imagination</t>
  </si>
  <si>
    <t>A piece of fiction</t>
  </si>
  <si>
    <t>mere fiction</t>
  </si>
  <si>
    <t>use at own risk</t>
  </si>
  <si>
    <t>we appreciate your business</t>
  </si>
  <si>
    <t>by who</t>
  </si>
  <si>
    <t>reading you to</t>
  </si>
  <si>
    <t>by unknown</t>
  </si>
  <si>
    <t>by Magic</t>
  </si>
  <si>
    <t>By the elements.</t>
  </si>
  <si>
    <t>By 0100000100101110010010010000110100001010</t>
  </si>
  <si>
    <t>fascinating</t>
  </si>
  <si>
    <t>winners</t>
  </si>
  <si>
    <t>interested</t>
  </si>
  <si>
    <t>liking</t>
  </si>
  <si>
    <t>wishful</t>
  </si>
  <si>
    <t>adoring</t>
  </si>
  <si>
    <t>attached</t>
  </si>
  <si>
    <t>connected</t>
  </si>
  <si>
    <t>fanatic</t>
  </si>
  <si>
    <t>full of feeling</t>
  </si>
  <si>
    <t>fond</t>
  </si>
  <si>
    <t>linked</t>
  </si>
  <si>
    <t>feeling lust</t>
  </si>
  <si>
    <t>feeling love</t>
  </si>
  <si>
    <t>passionate</t>
  </si>
  <si>
    <t>ponderous</t>
  </si>
  <si>
    <t>predicating</t>
  </si>
  <si>
    <t>sensing</t>
  </si>
  <si>
    <t>an acolyte</t>
  </si>
  <si>
    <t>with as sixth sense</t>
  </si>
  <si>
    <t>sexual technique</t>
  </si>
  <si>
    <t>were a warning</t>
  </si>
  <si>
    <t>were dismissed</t>
  </si>
  <si>
    <t>were forsaken</t>
  </si>
  <si>
    <t>were ignored</t>
  </si>
  <si>
    <t>were noticed</t>
  </si>
  <si>
    <t>were paid little heed</t>
  </si>
  <si>
    <t> 86,000,000,000</t>
  </si>
  <si>
    <t>Time larger number of stories.</t>
  </si>
  <si>
    <t>5.7 million trillion trillion trillion trillion</t>
  </si>
  <si>
    <t>Synaps in the human brain</t>
  </si>
  <si>
    <t>type I error</t>
  </si>
  <si>
    <t>By Apophenia</t>
  </si>
  <si>
    <t>for T.S Eliot</t>
  </si>
  <si>
    <t>for J.R.R Tolkien</t>
  </si>
  <si>
    <t>for L.M Montgomery</t>
  </si>
  <si>
    <t>for Oscar Wilde</t>
  </si>
  <si>
    <t>for Ray Bradbury</t>
  </si>
  <si>
    <t>for Samuel Beckett</t>
  </si>
  <si>
    <t>for Stephen King</t>
  </si>
  <si>
    <t>for Gilbert Keith Chesterton</t>
  </si>
  <si>
    <t>for Herbert George Wells</t>
  </si>
  <si>
    <t>become allied with</t>
  </si>
  <si>
    <t>lesser</t>
  </si>
  <si>
    <t>terrible</t>
  </si>
  <si>
    <t>terrific</t>
  </si>
  <si>
    <t>frightening</t>
  </si>
  <si>
    <t>supernatural</t>
  </si>
  <si>
    <t>wondrous</t>
  </si>
  <si>
    <t>record breaking</t>
  </si>
  <si>
    <t>menacing</t>
  </si>
  <si>
    <t>brutal</t>
  </si>
  <si>
    <t>sordid</t>
  </si>
  <si>
    <t>beyond human's</t>
  </si>
  <si>
    <t>overpowering</t>
  </si>
  <si>
    <t>overwhelming</t>
  </si>
  <si>
    <t>unnatural</t>
  </si>
  <si>
    <t>unheard of</t>
  </si>
  <si>
    <t>inhuman</t>
  </si>
  <si>
    <t>ominous</t>
  </si>
  <si>
    <t>near</t>
  </si>
  <si>
    <t>around</t>
  </si>
  <si>
    <t>at the entrance of</t>
  </si>
  <si>
    <t>at the exit of</t>
  </si>
  <si>
    <t>beneath</t>
  </si>
  <si>
    <t>besides</t>
  </si>
  <si>
    <t>in the centre of</t>
  </si>
  <si>
    <t>near the entrance of</t>
  </si>
  <si>
    <t>near the exit of</t>
  </si>
  <si>
    <t>on the perimeter of</t>
  </si>
  <si>
    <t>outside</t>
  </si>
  <si>
    <t>over</t>
  </si>
  <si>
    <t xml:space="preserve">near the side of </t>
  </si>
  <si>
    <t>at the side of</t>
  </si>
  <si>
    <t>alongside</t>
  </si>
  <si>
    <t>in front of</t>
  </si>
  <si>
    <t>behind</t>
  </si>
  <si>
    <t>by</t>
  </si>
  <si>
    <t>opposite</t>
  </si>
  <si>
    <t>within</t>
  </si>
  <si>
    <t>next to</t>
  </si>
  <si>
    <t>across</t>
  </si>
  <si>
    <t>circling</t>
  </si>
  <si>
    <t>in</t>
  </si>
  <si>
    <t>near to</t>
  </si>
  <si>
    <t>adjacent</t>
  </si>
  <si>
    <t>bordering</t>
  </si>
  <si>
    <t>walking distance to</t>
  </si>
  <si>
    <t>not far from</t>
  </si>
  <si>
    <t>partly in</t>
  </si>
  <si>
    <t>recently in</t>
  </si>
  <si>
    <t>just recently</t>
  </si>
  <si>
    <t>quite some time in</t>
  </si>
  <si>
    <t>some time in</t>
  </si>
  <si>
    <t>much of their life at</t>
  </si>
  <si>
    <t>most of their life at</t>
  </si>
  <si>
    <t>all of their life in</t>
  </si>
  <si>
    <t>their waking life at</t>
  </si>
  <si>
    <t>these recent days</t>
  </si>
  <si>
    <t>for the first time at</t>
  </si>
  <si>
    <t>having returned to</t>
  </si>
  <si>
    <t>from birth at</t>
  </si>
  <si>
    <t>since an infant</t>
  </si>
  <si>
    <t>counsel's</t>
  </si>
  <si>
    <t>leader's</t>
  </si>
  <si>
    <t>professor's</t>
  </si>
  <si>
    <t>prophet's</t>
  </si>
  <si>
    <t>mentor's</t>
  </si>
  <si>
    <t>expert's</t>
  </si>
  <si>
    <t>overlord's</t>
  </si>
  <si>
    <t>Know the secret</t>
  </si>
  <si>
    <t>worship</t>
  </si>
  <si>
    <t>addiction</t>
  </si>
  <si>
    <t>wish</t>
  </si>
  <si>
    <t>great liking</t>
  </si>
  <si>
    <t>craving</t>
  </si>
  <si>
    <t>hopelessness</t>
  </si>
  <si>
    <t>incapacitation</t>
  </si>
  <si>
    <t>cowardice</t>
  </si>
  <si>
    <t>while there was</t>
  </si>
  <si>
    <t>awaited</t>
  </si>
  <si>
    <t>Working version 67. 29/04/2013 12:43:42 AM</t>
  </si>
  <si>
    <t>example</t>
  </si>
  <si>
    <t>prose</t>
  </si>
  <si>
    <t>narrative</t>
  </si>
  <si>
    <t>message</t>
  </si>
  <si>
    <t>herald</t>
  </si>
  <si>
    <t>clarion call</t>
  </si>
  <si>
    <t>article</t>
  </si>
  <si>
    <t>echo</t>
  </si>
  <si>
    <t>contemplation</t>
  </si>
  <si>
    <t>food for thought</t>
  </si>
  <si>
    <t>dogma</t>
  </si>
  <si>
    <t>sales pitch</t>
  </si>
  <si>
    <t>entreaty</t>
  </si>
  <si>
    <t>treatise</t>
  </si>
  <si>
    <t>diagnosis</t>
  </si>
  <si>
    <t>point of view</t>
  </si>
  <si>
    <t>opinion piece</t>
  </si>
  <si>
    <t>gossip</t>
  </si>
  <si>
    <t>fiction</t>
  </si>
  <si>
    <t>narrative fiction</t>
  </si>
  <si>
    <t>fable</t>
  </si>
  <si>
    <t>version</t>
  </si>
  <si>
    <t>offering</t>
  </si>
  <si>
    <t>submission</t>
  </si>
  <si>
    <t>demonstration</t>
  </si>
  <si>
    <t>scene</t>
  </si>
  <si>
    <t>portrayal</t>
  </si>
  <si>
    <t>representation</t>
  </si>
  <si>
    <t>reflection</t>
  </si>
  <si>
    <t>conception</t>
  </si>
  <si>
    <t>creation</t>
  </si>
  <si>
    <t>synthesis</t>
  </si>
  <si>
    <t>oddity</t>
  </si>
  <si>
    <t>quandary</t>
  </si>
  <si>
    <t>puzzle</t>
  </si>
  <si>
    <t>riddle</t>
  </si>
  <si>
    <t>slice of life</t>
  </si>
  <si>
    <t>expose</t>
  </si>
  <si>
    <t>file</t>
  </si>
  <si>
    <t>generation</t>
  </si>
  <si>
    <t>piece</t>
  </si>
  <si>
    <t>work</t>
  </si>
  <si>
    <t>product</t>
  </si>
  <si>
    <t>presumption</t>
  </si>
  <si>
    <t>assumption</t>
  </si>
  <si>
    <t>ad hoc</t>
  </si>
  <si>
    <t>spontaneous story</t>
  </si>
  <si>
    <t>by-product</t>
  </si>
  <si>
    <t>doggerel</t>
  </si>
  <si>
    <t>innuendo</t>
  </si>
  <si>
    <t>nebulousness</t>
  </si>
  <si>
    <t>pronouncement</t>
  </si>
  <si>
    <t>propaganda</t>
  </si>
  <si>
    <t>throughout</t>
  </si>
  <si>
    <t>at a moment in</t>
  </si>
  <si>
    <t>at a vividly recalled</t>
  </si>
  <si>
    <t>at a special</t>
  </si>
  <si>
    <t>at a great</t>
  </si>
  <si>
    <t>on a holy</t>
  </si>
  <si>
    <t>on a blessed</t>
  </si>
  <si>
    <t>on a famed</t>
  </si>
  <si>
    <t>on a vibrant</t>
  </si>
  <si>
    <t>on a unique</t>
  </si>
  <si>
    <t>on a particular</t>
  </si>
  <si>
    <t>on a regal</t>
  </si>
  <si>
    <t>on a princely</t>
  </si>
  <si>
    <t>at a significant</t>
  </si>
  <si>
    <t>on a tumults</t>
  </si>
  <si>
    <t>on a ominous</t>
  </si>
  <si>
    <t>bachelor party</t>
  </si>
  <si>
    <t>bucks party</t>
  </si>
  <si>
    <t>hen's party</t>
  </si>
  <si>
    <t>day out</t>
  </si>
  <si>
    <t>in wisdom</t>
  </si>
  <si>
    <t>in widowhood</t>
  </si>
  <si>
    <t>celebration</t>
  </si>
  <si>
    <t>rememberance</t>
  </si>
  <si>
    <t>coming to terms</t>
  </si>
  <si>
    <t>a day of discoveries</t>
  </si>
  <si>
    <t>paralleled dimensional</t>
  </si>
  <si>
    <t>A foreshadowing</t>
  </si>
  <si>
    <t>A lesson to all</t>
  </si>
  <si>
    <t>An example to many</t>
  </si>
  <si>
    <t>Argued upon</t>
  </si>
  <si>
    <t>As the things to come</t>
  </si>
  <si>
    <t>Beyond reckoning</t>
  </si>
  <si>
    <t>Copied</t>
  </si>
  <si>
    <t>Derided</t>
  </si>
  <si>
    <t>Destined</t>
  </si>
  <si>
    <t>Disregard</t>
  </si>
  <si>
    <t>Distorted</t>
  </si>
  <si>
    <t>Embellished</t>
  </si>
  <si>
    <t>Ever known</t>
  </si>
  <si>
    <t>Forever hidden</t>
  </si>
  <si>
    <t>Forgotten</t>
  </si>
  <si>
    <t>Held in disbelief</t>
  </si>
  <si>
    <t>Hidden from most</t>
  </si>
  <si>
    <t>Historic</t>
  </si>
  <si>
    <t>Ignored</t>
  </si>
  <si>
    <t>Imitated</t>
  </si>
  <si>
    <t>Known</t>
  </si>
  <si>
    <t>Known to all</t>
  </si>
  <si>
    <t>Known to many</t>
  </si>
  <si>
    <t>Known to most</t>
  </si>
  <si>
    <t>Known to some</t>
  </si>
  <si>
    <t>Largely unknown</t>
  </si>
  <si>
    <t>Laughed upon</t>
  </si>
  <si>
    <t>Legendary</t>
  </si>
  <si>
    <t>Limitless</t>
  </si>
  <si>
    <t>Mistaken</t>
  </si>
  <si>
    <t>Mocked</t>
  </si>
  <si>
    <t>Much discussed</t>
  </si>
  <si>
    <t>Never ending</t>
  </si>
  <si>
    <t>Not known to a soul</t>
  </si>
  <si>
    <t>Rarely known</t>
  </si>
  <si>
    <t>Reckoned</t>
  </si>
  <si>
    <t>Revealed</t>
  </si>
  <si>
    <t>Righteous</t>
  </si>
  <si>
    <t>Ruminated upon</t>
  </si>
  <si>
    <t>Satirised</t>
  </si>
  <si>
    <t>Sensationalised</t>
  </si>
  <si>
    <t>Spoken with awe</t>
  </si>
  <si>
    <t>Squandered</t>
  </si>
  <si>
    <t>Studied</t>
  </si>
  <si>
    <t>Thought upon</t>
  </si>
  <si>
    <t>Uncomprehended</t>
  </si>
  <si>
    <t>Unforgotten</t>
  </si>
  <si>
    <t>Unique</t>
  </si>
  <si>
    <t>Unknown</t>
  </si>
  <si>
    <t>Unnatural</t>
  </si>
  <si>
    <t>Well known</t>
  </si>
  <si>
    <t>concepts</t>
  </si>
  <si>
    <t>mechanisms</t>
  </si>
  <si>
    <t>fantasies</t>
  </si>
  <si>
    <t>sentiments</t>
  </si>
  <si>
    <t>plans</t>
  </si>
  <si>
    <t>means</t>
  </si>
  <si>
    <t>aims</t>
  </si>
  <si>
    <t>affairs</t>
  </si>
  <si>
    <t>calculations</t>
  </si>
  <si>
    <t>course of action</t>
  </si>
  <si>
    <t>devising</t>
  </si>
  <si>
    <t>formulas</t>
  </si>
  <si>
    <t>responsibilities</t>
  </si>
  <si>
    <t>roles</t>
  </si>
  <si>
    <t>notions</t>
  </si>
  <si>
    <t>ventures</t>
  </si>
  <si>
    <t>ways</t>
  </si>
  <si>
    <t>doctrines</t>
  </si>
  <si>
    <t>action</t>
  </si>
  <si>
    <t>enterprises</t>
  </si>
  <si>
    <t>goals</t>
  </si>
  <si>
    <t>felt</t>
  </si>
  <si>
    <t>became</t>
  </si>
  <si>
    <t>were</t>
  </si>
  <si>
    <t>seemed</t>
  </si>
  <si>
    <t>showed</t>
  </si>
  <si>
    <t>names</t>
  </si>
  <si>
    <t>Darius</t>
  </si>
  <si>
    <t>Deitrich</t>
  </si>
  <si>
    <t>North Korea</t>
  </si>
  <si>
    <t>South Korea</t>
  </si>
  <si>
    <t>sport umpire</t>
  </si>
  <si>
    <t>producer of narcotic</t>
  </si>
  <si>
    <t>delta</t>
  </si>
  <si>
    <t>birth</t>
  </si>
  <si>
    <t>birthday</t>
  </si>
  <si>
    <t>blizzard</t>
  </si>
  <si>
    <t>bomb threat</t>
  </si>
  <si>
    <t>bombing</t>
  </si>
  <si>
    <t>bridge collapse</t>
  </si>
  <si>
    <t>building collapse</t>
  </si>
  <si>
    <t>centenary</t>
  </si>
  <si>
    <t>cold snap</t>
  </si>
  <si>
    <t>competition</t>
  </si>
  <si>
    <t>concert</t>
  </si>
  <si>
    <t>conference</t>
  </si>
  <si>
    <t>contest</t>
  </si>
  <si>
    <t>court martial</t>
  </si>
  <si>
    <t>courting</t>
  </si>
  <si>
    <t>crash</t>
  </si>
  <si>
    <t>crises</t>
  </si>
  <si>
    <t>cybernetic revolt</t>
  </si>
  <si>
    <t>cyclone</t>
  </si>
  <si>
    <t>environmental disaster</t>
  </si>
  <si>
    <t>evening</t>
  </si>
  <si>
    <t>famine</t>
  </si>
  <si>
    <t>feast</t>
  </si>
  <si>
    <t>festival</t>
  </si>
  <si>
    <t>firing</t>
  </si>
  <si>
    <t>first kiss</t>
  </si>
  <si>
    <t>full moon</t>
  </si>
  <si>
    <t>funeral</t>
  </si>
  <si>
    <t>generation earlier</t>
  </si>
  <si>
    <t>graduation</t>
  </si>
  <si>
    <t>hail storm</t>
  </si>
  <si>
    <t>Hanukkah</t>
  </si>
  <si>
    <t>heat wave</t>
  </si>
  <si>
    <t>hijacking</t>
  </si>
  <si>
    <t>hiring</t>
  </si>
  <si>
    <t>hostage crises</t>
  </si>
  <si>
    <t>hunger strike</t>
  </si>
  <si>
    <t>hurricane</t>
  </si>
  <si>
    <t>ice storm</t>
  </si>
  <si>
    <t>impact event</t>
  </si>
  <si>
    <t>job</t>
  </si>
  <si>
    <t>Kwanza</t>
  </si>
  <si>
    <t>landslide</t>
  </si>
  <si>
    <t>lightning strike</t>
  </si>
  <si>
    <t>meteorite shower</t>
  </si>
  <si>
    <t>military coup</t>
  </si>
  <si>
    <t>military disaster</t>
  </si>
  <si>
    <t>molestation</t>
  </si>
  <si>
    <t>mudslide</t>
  </si>
  <si>
    <t>near death experience</t>
  </si>
  <si>
    <t>New Year</t>
  </si>
  <si>
    <t>nuclear disaster</t>
  </si>
  <si>
    <t>oil spill</t>
  </si>
  <si>
    <t>outbreak of disease</t>
  </si>
  <si>
    <t>pandemic</t>
  </si>
  <si>
    <t>pardon</t>
  </si>
  <si>
    <t>Passover</t>
  </si>
  <si>
    <t>personality test</t>
  </si>
  <si>
    <t>plague</t>
  </si>
  <si>
    <t>poisoning</t>
  </si>
  <si>
    <t>rally</t>
  </si>
  <si>
    <t>Ramadan</t>
  </si>
  <si>
    <t>recent marriage</t>
  </si>
  <si>
    <t>refugee crises</t>
  </si>
  <si>
    <t>release</t>
  </si>
  <si>
    <t>reprieve</t>
  </si>
  <si>
    <t>rescue</t>
  </si>
  <si>
    <t>rest</t>
  </si>
  <si>
    <t>revolt</t>
  </si>
  <si>
    <t>riot</t>
  </si>
  <si>
    <t>robbery</t>
  </si>
  <si>
    <t>sand storm</t>
  </si>
  <si>
    <t>saving</t>
  </si>
  <si>
    <t>scientific discovery</t>
  </si>
  <si>
    <t>seduction</t>
  </si>
  <si>
    <t>shooting spree</t>
  </si>
  <si>
    <t>show</t>
  </si>
  <si>
    <t>sit-in</t>
  </si>
  <si>
    <t>slaughter</t>
  </si>
  <si>
    <t>solar flare</t>
  </si>
  <si>
    <t>St Patrick's Day</t>
  </si>
  <si>
    <t>standoff</t>
  </si>
  <si>
    <t>storm surge</t>
  </si>
  <si>
    <t>strike</t>
  </si>
  <si>
    <t>suicide</t>
  </si>
  <si>
    <t>summit</t>
  </si>
  <si>
    <t>symposium</t>
  </si>
  <si>
    <t>terrorist attack</t>
  </si>
  <si>
    <t>Thanksgiving</t>
  </si>
  <si>
    <t>theft</t>
  </si>
  <si>
    <t>therapy session</t>
  </si>
  <si>
    <t>tsunami</t>
  </si>
  <si>
    <t>Valentine's Day</t>
  </si>
  <si>
    <t>vandalism</t>
  </si>
  <si>
    <t>verdict</t>
  </si>
  <si>
    <t>victory</t>
  </si>
  <si>
    <t>volcanic eruption</t>
  </si>
  <si>
    <t>Yom Kippur</t>
  </si>
  <si>
    <t>alien invasion</t>
  </si>
  <si>
    <t>alignment of the planets</t>
  </si>
  <si>
    <t>anniversary</t>
  </si>
  <si>
    <t>atonement</t>
  </si>
  <si>
    <t>auction</t>
  </si>
  <si>
    <t>avalanche</t>
  </si>
  <si>
    <t>award ceremony</t>
  </si>
  <si>
    <t>epidemic</t>
  </si>
  <si>
    <t>exhibition</t>
  </si>
  <si>
    <t>extortion attempt</t>
  </si>
  <si>
    <t>Independence Day</t>
  </si>
  <si>
    <t>inquisition</t>
  </si>
  <si>
    <t>inspection</t>
  </si>
  <si>
    <t>interview</t>
  </si>
  <si>
    <t>humanitaricrisis</t>
  </si>
  <si>
    <t>confinement</t>
  </si>
  <si>
    <t>open space</t>
  </si>
  <si>
    <t>impotency</t>
  </si>
  <si>
    <t>outsiders</t>
  </si>
  <si>
    <t>scrutiny</t>
  </si>
  <si>
    <t>publicity</t>
  </si>
  <si>
    <t>immorality</t>
  </si>
  <si>
    <t>dyring</t>
  </si>
  <si>
    <t>living</t>
  </si>
  <si>
    <t>their feelings</t>
  </si>
  <si>
    <t>judgment day</t>
  </si>
  <si>
    <t>ridicule</t>
  </si>
  <si>
    <t>being used</t>
  </si>
  <si>
    <t>the unknown</t>
  </si>
  <si>
    <t>artifice</t>
  </si>
  <si>
    <t>pomposity</t>
  </si>
  <si>
    <t>falsity</t>
  </si>
  <si>
    <t>separation</t>
  </si>
  <si>
    <t>their mother</t>
  </si>
  <si>
    <t>their father</t>
  </si>
  <si>
    <t>their brother</t>
  </si>
  <si>
    <t>their sister</t>
  </si>
  <si>
    <t>unrestraint</t>
  </si>
  <si>
    <t>the ruling class</t>
  </si>
  <si>
    <t>witches</t>
  </si>
  <si>
    <t>banshees</t>
  </si>
  <si>
    <t>mummies</t>
  </si>
  <si>
    <t>government</t>
  </si>
  <si>
    <t>cemetaries</t>
  </si>
  <si>
    <t>slaughter houses</t>
  </si>
  <si>
    <t>bad luck</t>
  </si>
  <si>
    <t>curses</t>
  </si>
  <si>
    <t>spells</t>
  </si>
  <si>
    <t>being forgotten</t>
  </si>
  <si>
    <t>panicking</t>
  </si>
  <si>
    <t>The Story of</t>
  </si>
  <si>
    <t xml:space="preserve">The Tale of </t>
  </si>
  <si>
    <t>The Intelligence of</t>
  </si>
  <si>
    <t>About</t>
  </si>
  <si>
    <t>An Ode to</t>
  </si>
  <si>
    <t>Between</t>
  </si>
  <si>
    <t>Of</t>
  </si>
  <si>
    <t>The entity of</t>
  </si>
  <si>
    <t>The Legend of</t>
  </si>
  <si>
    <t>Upon</t>
  </si>
  <si>
    <t>paparazzi</t>
  </si>
  <si>
    <t>personal trainer</t>
  </si>
  <si>
    <t>wrestler</t>
  </si>
  <si>
    <t>crime fighter</t>
  </si>
  <si>
    <t>retiree</t>
  </si>
  <si>
    <t>vacationer</t>
  </si>
  <si>
    <t>holidayer</t>
  </si>
  <si>
    <t>squatter</t>
  </si>
  <si>
    <t>protestor</t>
  </si>
  <si>
    <t>superspy</t>
  </si>
  <si>
    <t>vigilante</t>
  </si>
  <si>
    <t>caravaner</t>
  </si>
  <si>
    <t>hiker</t>
  </si>
  <si>
    <t>code breaker</t>
  </si>
  <si>
    <t>bomb disposal expert</t>
  </si>
  <si>
    <t>gun runner</t>
  </si>
  <si>
    <t>water-colourist</t>
  </si>
  <si>
    <t>fisher</t>
  </si>
  <si>
    <t>circus manager</t>
  </si>
  <si>
    <t>circus clown</t>
  </si>
  <si>
    <t>zoo keeper</t>
  </si>
  <si>
    <t>astronaut</t>
  </si>
  <si>
    <t>whispered</t>
  </si>
  <si>
    <t>stared</t>
  </si>
  <si>
    <t>gazed</t>
  </si>
  <si>
    <t>enticed</t>
  </si>
  <si>
    <t>zig-zagged</t>
  </si>
  <si>
    <t>made a complete turn</t>
  </si>
  <si>
    <t>veered off</t>
  </si>
  <si>
    <t>were prominenant</t>
  </si>
  <si>
    <t>plummetted</t>
  </si>
  <si>
    <t>dived</t>
  </si>
  <si>
    <t>became alive</t>
  </si>
  <si>
    <t>grew tense</t>
  </si>
  <si>
    <t>grew eager</t>
  </si>
  <si>
    <t>framed</t>
  </si>
  <si>
    <t>dipped</t>
  </si>
  <si>
    <t>plunged</t>
  </si>
  <si>
    <t>soared</t>
  </si>
  <si>
    <t>began</t>
  </si>
  <si>
    <t>goblin</t>
  </si>
  <si>
    <t>gremlin</t>
  </si>
  <si>
    <t>obligation</t>
  </si>
  <si>
    <t>nudity</t>
  </si>
  <si>
    <t>isolation</t>
  </si>
  <si>
    <t>becoming dull</t>
  </si>
  <si>
    <t>becoming lacklustre</t>
  </si>
  <si>
    <t>giving up</t>
  </si>
  <si>
    <t>surrendering</t>
  </si>
  <si>
    <t>break ups</t>
  </si>
  <si>
    <t>divorce</t>
  </si>
  <si>
    <t>having kids</t>
  </si>
  <si>
    <t>raising children</t>
  </si>
  <si>
    <t>interruption</t>
  </si>
  <si>
    <t>sewerage</t>
  </si>
  <si>
    <t>faeries</t>
  </si>
  <si>
    <t>pixies</t>
  </si>
  <si>
    <t>evasion</t>
  </si>
  <si>
    <t>discipline</t>
  </si>
  <si>
    <t>attonement</t>
  </si>
  <si>
    <t>impalement</t>
  </si>
  <si>
    <t>suffication</t>
  </si>
  <si>
    <t>choking</t>
  </si>
  <si>
    <t>bankruptsy</t>
  </si>
  <si>
    <t>being in debt</t>
  </si>
  <si>
    <t>dentists</t>
  </si>
  <si>
    <t>blood</t>
  </si>
  <si>
    <t>having hope</t>
  </si>
  <si>
    <t>fear itself</t>
  </si>
  <si>
    <t>truly existing</t>
  </si>
  <si>
    <t>Ashley</t>
  </si>
  <si>
    <t>Nevaeh</t>
  </si>
  <si>
    <t>Kaylee</t>
  </si>
  <si>
    <t>Alyssa</t>
  </si>
  <si>
    <t>Anna</t>
  </si>
  <si>
    <t>Sarah</t>
  </si>
  <si>
    <t>Allison</t>
  </si>
  <si>
    <t>Savannah</t>
  </si>
  <si>
    <t>Audrey</t>
  </si>
  <si>
    <t>Taylor</t>
  </si>
  <si>
    <t>Brianna</t>
  </si>
  <si>
    <t>Aaliyah</t>
  </si>
  <si>
    <t>Riley</t>
  </si>
  <si>
    <t>Camila</t>
  </si>
  <si>
    <t>Khloe</t>
  </si>
  <si>
    <t>Claire</t>
  </si>
  <si>
    <t>Sophie</t>
  </si>
  <si>
    <t>Arianna</t>
  </si>
  <si>
    <t>Peyton</t>
  </si>
  <si>
    <t>Harper</t>
  </si>
  <si>
    <t>Alexa</t>
  </si>
  <si>
    <t>Makayla</t>
  </si>
  <si>
    <t>Julia</t>
  </si>
  <si>
    <t>Kylie</t>
  </si>
  <si>
    <t>Kayla</t>
  </si>
  <si>
    <t>Bella</t>
  </si>
  <si>
    <t>Katherine</t>
  </si>
  <si>
    <t>Lauren</t>
  </si>
  <si>
    <t>Gianna</t>
  </si>
  <si>
    <t>Maya</t>
  </si>
  <si>
    <t>Serenity</t>
  </si>
  <si>
    <t>Kimberly</t>
  </si>
  <si>
    <t>Mackenzie</t>
  </si>
  <si>
    <t>Sophia</t>
  </si>
  <si>
    <t>Isabella</t>
  </si>
  <si>
    <t>Emma</t>
  </si>
  <si>
    <t>Olivia</t>
  </si>
  <si>
    <t>Ava</t>
  </si>
  <si>
    <t>Emily</t>
  </si>
  <si>
    <t>Abigail</t>
  </si>
  <si>
    <t>Madison</t>
  </si>
  <si>
    <t>Mia</t>
  </si>
  <si>
    <t>Chloe</t>
  </si>
  <si>
    <t>Elizabeth</t>
  </si>
  <si>
    <t>Ella</t>
  </si>
  <si>
    <t>Addison</t>
  </si>
  <si>
    <t>Natalie</t>
  </si>
  <si>
    <t>Lily</t>
  </si>
  <si>
    <t>Grace</t>
  </si>
  <si>
    <t>Samantha</t>
  </si>
  <si>
    <t>Avery</t>
  </si>
  <si>
    <t>Aubrey</t>
  </si>
  <si>
    <t>Lillian</t>
  </si>
  <si>
    <t>Evelyn</t>
  </si>
  <si>
    <t>Hannah</t>
  </si>
  <si>
    <t>Alexis</t>
  </si>
  <si>
    <t>Charlotte</t>
  </si>
  <si>
    <t>Zoey</t>
  </si>
  <si>
    <t>Leah</t>
  </si>
  <si>
    <t>Amelia</t>
  </si>
  <si>
    <t>Zoe</t>
  </si>
  <si>
    <t>Hailey</t>
  </si>
  <si>
    <t>Layla</t>
  </si>
  <si>
    <t>Gabriella</t>
  </si>
  <si>
    <t>Autumn</t>
  </si>
  <si>
    <t>Jocelyn</t>
  </si>
  <si>
    <t>Faith</t>
  </si>
  <si>
    <t>Lucy</t>
  </si>
  <si>
    <t>Stella</t>
  </si>
  <si>
    <t>Jasmine</t>
  </si>
  <si>
    <t>Morgan</t>
  </si>
  <si>
    <t>Alexandra</t>
  </si>
  <si>
    <t>Trinity</t>
  </si>
  <si>
    <t>Molly</t>
  </si>
  <si>
    <t>Madelyn</t>
  </si>
  <si>
    <t>Scarlett</t>
  </si>
  <si>
    <t>Andrea</t>
  </si>
  <si>
    <t>Genesis</t>
  </si>
  <si>
    <t>Eva</t>
  </si>
  <si>
    <t>Ariana</t>
  </si>
  <si>
    <t>Madeline</t>
  </si>
  <si>
    <t>Brooke</t>
  </si>
  <si>
    <t>Caroline</t>
  </si>
  <si>
    <t>Bailey</t>
  </si>
  <si>
    <t>Melanie</t>
  </si>
  <si>
    <t>Kennedy</t>
  </si>
  <si>
    <t>Destiny</t>
  </si>
  <si>
    <t>Maria</t>
  </si>
  <si>
    <t>Naomi</t>
  </si>
  <si>
    <t>Payton</t>
  </si>
  <si>
    <t>Lydia</t>
  </si>
  <si>
    <t>Ellie</t>
  </si>
  <si>
    <t>Mariah</t>
  </si>
  <si>
    <t>Aubree</t>
  </si>
  <si>
    <t>Kaitlyn</t>
  </si>
  <si>
    <t>Jacob</t>
  </si>
  <si>
    <t>Mason</t>
  </si>
  <si>
    <t>William</t>
  </si>
  <si>
    <t>Jayden</t>
  </si>
  <si>
    <t>Noah</t>
  </si>
  <si>
    <t>Michael</t>
  </si>
  <si>
    <t>Ethan</t>
  </si>
  <si>
    <t>Alexander</t>
  </si>
  <si>
    <t>Aiden</t>
  </si>
  <si>
    <t>Daniel</t>
  </si>
  <si>
    <t>Anthony</t>
  </si>
  <si>
    <t>Matthew</t>
  </si>
  <si>
    <t>Elijah</t>
  </si>
  <si>
    <t>Joshua</t>
  </si>
  <si>
    <t>Liam</t>
  </si>
  <si>
    <t>Andrew</t>
  </si>
  <si>
    <t>James</t>
  </si>
  <si>
    <t>David</t>
  </si>
  <si>
    <t>Benjamin</t>
  </si>
  <si>
    <t>Logan</t>
  </si>
  <si>
    <t>Christopher</t>
  </si>
  <si>
    <t>Joseph</t>
  </si>
  <si>
    <t>Jackson</t>
  </si>
  <si>
    <t>Gabriel</t>
  </si>
  <si>
    <t>Ryan</t>
  </si>
  <si>
    <t>Samuel</t>
  </si>
  <si>
    <t>John</t>
  </si>
  <si>
    <t>Nathan</t>
  </si>
  <si>
    <t>Lucas</t>
  </si>
  <si>
    <t>Christian</t>
  </si>
  <si>
    <t>Jonathan</t>
  </si>
  <si>
    <t>Caleb</t>
  </si>
  <si>
    <t>Dylan</t>
  </si>
  <si>
    <t>Landon</t>
  </si>
  <si>
    <t>Isaac</t>
  </si>
  <si>
    <t>Gavin</t>
  </si>
  <si>
    <t>Brayden</t>
  </si>
  <si>
    <t>Tyler</t>
  </si>
  <si>
    <t>Luke</t>
  </si>
  <si>
    <t>Evan</t>
  </si>
  <si>
    <t>Carter</t>
  </si>
  <si>
    <t>Nicholas</t>
  </si>
  <si>
    <t>Isaiah</t>
  </si>
  <si>
    <t>Owen</t>
  </si>
  <si>
    <t>Jack</t>
  </si>
  <si>
    <t>Brandon</t>
  </si>
  <si>
    <t>Wyatt</t>
  </si>
  <si>
    <t>Julian</t>
  </si>
  <si>
    <t>Aaron</t>
  </si>
  <si>
    <t>Jeremiah</t>
  </si>
  <si>
    <t>Angel</t>
  </si>
  <si>
    <t>Cameron</t>
  </si>
  <si>
    <t>Connor</t>
  </si>
  <si>
    <t>Hunter</t>
  </si>
  <si>
    <t>Adrian</t>
  </si>
  <si>
    <t>Henry</t>
  </si>
  <si>
    <t>Eli</t>
  </si>
  <si>
    <t>Justin</t>
  </si>
  <si>
    <t>Austin</t>
  </si>
  <si>
    <t>Robert</t>
  </si>
  <si>
    <t>Charles</t>
  </si>
  <si>
    <t>Thomas</t>
  </si>
  <si>
    <t>Zachary</t>
  </si>
  <si>
    <t>Jose</t>
  </si>
  <si>
    <t>Levi</t>
  </si>
  <si>
    <t>Kevin</t>
  </si>
  <si>
    <t>Sebastian</t>
  </si>
  <si>
    <t>Chase</t>
  </si>
  <si>
    <t>Ayden</t>
  </si>
  <si>
    <t>Jason</t>
  </si>
  <si>
    <t>Ian</t>
  </si>
  <si>
    <t>Blake</t>
  </si>
  <si>
    <t>Colton</t>
  </si>
  <si>
    <t>Bentley</t>
  </si>
  <si>
    <t>Dominic</t>
  </si>
  <si>
    <t>Xavier</t>
  </si>
  <si>
    <t>Oliver</t>
  </si>
  <si>
    <t>Parker</t>
  </si>
  <si>
    <t>Josiah</t>
  </si>
  <si>
    <t>Adam</t>
  </si>
  <si>
    <t>Cooper</t>
  </si>
  <si>
    <t>Brody</t>
  </si>
  <si>
    <t>Nathaniel</t>
  </si>
  <si>
    <t>Carson</t>
  </si>
  <si>
    <t>Jaxon</t>
  </si>
  <si>
    <t>Tristan</t>
  </si>
  <si>
    <t>Luis</t>
  </si>
  <si>
    <t>Juan</t>
  </si>
  <si>
    <t>Hayden</t>
  </si>
  <si>
    <t>Carlos</t>
  </si>
  <si>
    <t>Jesus</t>
  </si>
  <si>
    <t>Nolan</t>
  </si>
  <si>
    <t>Cole</t>
  </si>
  <si>
    <t>Alex</t>
  </si>
  <si>
    <t>Max</t>
  </si>
  <si>
    <t>Grayson</t>
  </si>
  <si>
    <t>Bryson</t>
  </si>
  <si>
    <t>Diego</t>
  </si>
  <si>
    <t>Jaden</t>
  </si>
  <si>
    <t>ci</t>
  </si>
  <si>
    <t>Names</t>
  </si>
  <si>
    <t>teacher aide</t>
  </si>
  <si>
    <t>sport physician</t>
  </si>
  <si>
    <t>tragic anti-heroe</t>
  </si>
  <si>
    <t>sacrificed</t>
  </si>
  <si>
    <t>at a truce</t>
  </si>
  <si>
    <t>contaminated</t>
  </si>
  <si>
    <t>subjugated</t>
  </si>
  <si>
    <t>despised</t>
  </si>
  <si>
    <t>psychotic</t>
  </si>
  <si>
    <t>maniacal</t>
  </si>
  <si>
    <t>stern</t>
  </si>
  <si>
    <t>transparent</t>
  </si>
  <si>
    <t>worthy</t>
  </si>
  <si>
    <t>cunning</t>
  </si>
  <si>
    <t>scorned</t>
  </si>
  <si>
    <t>spured</t>
  </si>
  <si>
    <t>gulliable</t>
  </si>
  <si>
    <t>expediant</t>
  </si>
  <si>
    <t>uncontrolable</t>
  </si>
  <si>
    <t>agreable</t>
  </si>
  <si>
    <t>disorderly</t>
  </si>
  <si>
    <t>disheveled</t>
  </si>
  <si>
    <t>poorly planned</t>
  </si>
  <si>
    <t>resolute</t>
  </si>
  <si>
    <t>damming</t>
  </si>
  <si>
    <t>descisive</t>
  </si>
  <si>
    <t>conscripted people</t>
  </si>
  <si>
    <t>ostracised people</t>
  </si>
  <si>
    <t>someone they adore</t>
  </si>
  <si>
    <t>caring people</t>
  </si>
  <si>
    <t>graceful people</t>
  </si>
  <si>
    <t>homeless people</t>
  </si>
  <si>
    <t>honest people</t>
  </si>
  <si>
    <t>humble people</t>
  </si>
  <si>
    <t>ill people</t>
  </si>
  <si>
    <t>an immune person</t>
  </si>
  <si>
    <t>needed people</t>
  </si>
  <si>
    <t>no longer</t>
  </si>
  <si>
    <t>above</t>
  </si>
  <si>
    <t>beyond</t>
  </si>
  <si>
    <t>nearby</t>
  </si>
  <si>
    <t>close by</t>
  </si>
  <si>
    <t>here</t>
  </si>
  <si>
    <t>in their memories</t>
  </si>
  <si>
    <t>around them</t>
  </si>
  <si>
    <t>for an eternity</t>
  </si>
  <si>
    <t>for now</t>
  </si>
  <si>
    <t>then</t>
  </si>
  <si>
    <t>on a dark and stormy night</t>
  </si>
  <si>
    <t>a day of twist and turns</t>
  </si>
  <si>
    <t>a decade later</t>
  </si>
  <si>
    <t>a lifetime later</t>
  </si>
  <si>
    <t>a month later</t>
  </si>
  <si>
    <t>a year later</t>
  </si>
  <si>
    <t>after a deep sleep</t>
  </si>
  <si>
    <t>after a drought</t>
  </si>
  <si>
    <t>after a hard day</t>
  </si>
  <si>
    <t>after a hard night</t>
  </si>
  <si>
    <t>after a long night</t>
  </si>
  <si>
    <t>after a pilgrimage</t>
  </si>
  <si>
    <t>after a sleepless night</t>
  </si>
  <si>
    <t>after a snowstorm</t>
  </si>
  <si>
    <t>after a while</t>
  </si>
  <si>
    <t>after confessions had been made</t>
  </si>
  <si>
    <t>after many things</t>
  </si>
  <si>
    <t>after much anguish</t>
  </si>
  <si>
    <t>after much consternation</t>
  </si>
  <si>
    <t>after much doubt</t>
  </si>
  <si>
    <t>after much preparation</t>
  </si>
  <si>
    <t>after much time</t>
  </si>
  <si>
    <t>after prayers had been said</t>
  </si>
  <si>
    <t>after preparing</t>
  </si>
  <si>
    <t>after rituals were performed</t>
  </si>
  <si>
    <t>after slumber</t>
  </si>
  <si>
    <t>after spells had been cast</t>
  </si>
  <si>
    <t>at an opportune time</t>
  </si>
  <si>
    <t>at an unfortunate time</t>
  </si>
  <si>
    <t>at the appointed time</t>
  </si>
  <si>
    <t>at the perfect time</t>
  </si>
  <si>
    <t>at the right moment</t>
  </si>
  <si>
    <t>at the right time</t>
  </si>
  <si>
    <t>at the wrong time</t>
  </si>
  <si>
    <t>barely in time</t>
  </si>
  <si>
    <t>before time ran out</t>
  </si>
  <si>
    <t>days passed</t>
  </si>
  <si>
    <t>decades later</t>
  </si>
  <si>
    <t>during a blizzard</t>
  </si>
  <si>
    <t>during a lightning storm</t>
  </si>
  <si>
    <t>during a snowstorm</t>
  </si>
  <si>
    <t>far after</t>
  </si>
  <si>
    <t>far too soon</t>
  </si>
  <si>
    <t>hours passed</t>
  </si>
  <si>
    <t>in the nick of time</t>
  </si>
  <si>
    <t>just on time</t>
  </si>
  <si>
    <t>many moons later</t>
  </si>
  <si>
    <t>many sleeps later</t>
  </si>
  <si>
    <t>much later</t>
  </si>
  <si>
    <t>nights passed</t>
  </si>
  <si>
    <t>not long after</t>
  </si>
  <si>
    <t>not soon enough</t>
  </si>
  <si>
    <t>on a cold day</t>
  </si>
  <si>
    <t>on a cold night</t>
  </si>
  <si>
    <t>on a dark night</t>
  </si>
  <si>
    <t>on a foggy eve</t>
  </si>
  <si>
    <t>on a frosty night</t>
  </si>
  <si>
    <t>on a hot day</t>
  </si>
  <si>
    <t>on a moonless night</t>
  </si>
  <si>
    <t>on a rainy day</t>
  </si>
  <si>
    <t>on a starry night</t>
  </si>
  <si>
    <t>on a stormy night</t>
  </si>
  <si>
    <t>on a sunny day</t>
  </si>
  <si>
    <t>on a windy day</t>
  </si>
  <si>
    <t>on starlit night</t>
  </si>
  <si>
    <t>on the anniversary</t>
  </si>
  <si>
    <t>one bright day</t>
  </si>
  <si>
    <t>one day</t>
  </si>
  <si>
    <t>one dreary day</t>
  </si>
  <si>
    <t>one dreary night</t>
  </si>
  <si>
    <t>one erotic night</t>
  </si>
  <si>
    <t>one fateful day</t>
  </si>
  <si>
    <t>one fateful night</t>
  </si>
  <si>
    <t>one fine day</t>
  </si>
  <si>
    <t>one foggy day</t>
  </si>
  <si>
    <t>one foggy night</t>
  </si>
  <si>
    <t>one foreboding day</t>
  </si>
  <si>
    <t>one haunted night</t>
  </si>
  <si>
    <t>one long day</t>
  </si>
  <si>
    <t>one long night</t>
  </si>
  <si>
    <t>one magical night</t>
  </si>
  <si>
    <t>one ominous day</t>
  </si>
  <si>
    <t>one ominous night</t>
  </si>
  <si>
    <t>one oppressive day</t>
  </si>
  <si>
    <t>one oppressive night</t>
  </si>
  <si>
    <t>one ordinary day</t>
  </si>
  <si>
    <t>one passionate night</t>
  </si>
  <si>
    <t>one rainy day</t>
  </si>
  <si>
    <t>one rainy night</t>
  </si>
  <si>
    <t>one still day</t>
  </si>
  <si>
    <t>one still night</t>
  </si>
  <si>
    <t>some months later</t>
  </si>
  <si>
    <t>some time after</t>
  </si>
  <si>
    <t>some weeks later</t>
  </si>
  <si>
    <t>that summer</t>
  </si>
  <si>
    <t>that winter</t>
  </si>
  <si>
    <t>time passed and</t>
  </si>
  <si>
    <t>too far after</t>
  </si>
  <si>
    <t>too soon</t>
  </si>
  <si>
    <t>under a full moon</t>
  </si>
  <si>
    <t>very soon after</t>
  </si>
  <si>
    <t>years later</t>
  </si>
  <si>
    <t>after much indicision</t>
  </si>
  <si>
    <t>after much thought</t>
  </si>
  <si>
    <t>after suffering guilt</t>
  </si>
  <si>
    <t>after thinking it over</t>
  </si>
  <si>
    <t>after much deliberation</t>
  </si>
  <si>
    <t>begrudged</t>
  </si>
  <si>
    <t>As long as I live</t>
  </si>
  <si>
    <t>Better I die</t>
  </si>
  <si>
    <t>I am unworthy</t>
  </si>
  <si>
    <t>I do not know</t>
  </si>
  <si>
    <t>I hope we never find out</t>
  </si>
  <si>
    <t>I must</t>
  </si>
  <si>
    <t>I will never know</t>
  </si>
  <si>
    <t>If I am worthy</t>
  </si>
  <si>
    <t>If I only knew</t>
  </si>
  <si>
    <t>If justice is served</t>
  </si>
  <si>
    <t>If you say so</t>
  </si>
  <si>
    <t>It can be</t>
  </si>
  <si>
    <t>It has already begun</t>
  </si>
  <si>
    <t>It is destined</t>
  </si>
  <si>
    <t>It is fated</t>
  </si>
  <si>
    <t>It is in the stars</t>
  </si>
  <si>
    <t>It is right</t>
  </si>
  <si>
    <t>It is so fated</t>
  </si>
  <si>
    <t>It might be</t>
  </si>
  <si>
    <t>It should be</t>
  </si>
  <si>
    <t>It will be</t>
  </si>
  <si>
    <t>Know one shall know</t>
  </si>
  <si>
    <t>Know one should know</t>
  </si>
  <si>
    <t>Let's find out</t>
  </si>
  <si>
    <t>Let's see</t>
  </si>
  <si>
    <t>Lets try</t>
  </si>
  <si>
    <t>Maybe</t>
  </si>
  <si>
    <t>Of course</t>
  </si>
  <si>
    <t>Only I can</t>
  </si>
  <si>
    <t>Only you know</t>
  </si>
  <si>
    <t>Perhaps</t>
  </si>
  <si>
    <t>Such is life</t>
  </si>
  <si>
    <t>This is all coincidence</t>
  </si>
  <si>
    <t>This is fair</t>
  </si>
  <si>
    <t>This is just</t>
  </si>
  <si>
    <t>This is reasonable</t>
  </si>
  <si>
    <t>This is right</t>
  </si>
  <si>
    <t>This is well timed</t>
  </si>
  <si>
    <t>Trust me</t>
  </si>
  <si>
    <t>We will never know</t>
  </si>
  <si>
    <t>Who knows</t>
  </si>
  <si>
    <t>Yes</t>
  </si>
  <si>
    <t>You might never know</t>
  </si>
  <si>
    <t>goddess</t>
  </si>
  <si>
    <t>a demi-god</t>
  </si>
  <si>
    <t>saint</t>
  </si>
  <si>
    <t>antichrist</t>
  </si>
  <si>
    <t>dull seeming</t>
  </si>
  <si>
    <t>mistress</t>
  </si>
  <si>
    <t>masochist</t>
  </si>
  <si>
    <t>sadist</t>
  </si>
  <si>
    <t>mayor</t>
  </si>
  <si>
    <t>principle</t>
  </si>
  <si>
    <t>church leader</t>
  </si>
  <si>
    <t>Labourer</t>
  </si>
  <si>
    <t>Sportsperson</t>
  </si>
  <si>
    <t>super agent</t>
  </si>
  <si>
    <t>super spy</t>
  </si>
  <si>
    <t>spiritual healer</t>
  </si>
  <si>
    <t>Professions</t>
  </si>
  <si>
    <t>lawyer</t>
  </si>
  <si>
    <t>literary sleuth</t>
  </si>
  <si>
    <t>priestess</t>
  </si>
  <si>
    <t>concierge</t>
  </si>
  <si>
    <t>devastator</t>
  </si>
  <si>
    <t>highly regarded individual</t>
  </si>
  <si>
    <t>psychosis</t>
  </si>
  <si>
    <t>cat burglar</t>
  </si>
  <si>
    <t>laboratory researcher</t>
  </si>
  <si>
    <t>most afraid</t>
  </si>
  <si>
    <t>most alone</t>
  </si>
  <si>
    <t>most happy</t>
  </si>
  <si>
    <t>Life Score</t>
  </si>
  <si>
    <t>Strength</t>
  </si>
  <si>
    <t>Quickness</t>
  </si>
  <si>
    <t>Agility</t>
  </si>
  <si>
    <t>Perception</t>
  </si>
  <si>
    <t>Willpower</t>
  </si>
  <si>
    <t>Wealth</t>
  </si>
  <si>
    <t>Health</t>
  </si>
  <si>
    <t>Power</t>
  </si>
  <si>
    <t>divine being</t>
  </si>
  <si>
    <t>attractive person</t>
  </si>
  <si>
    <t>beautiful person</t>
  </si>
  <si>
    <t>cured person</t>
  </si>
  <si>
    <t>forgiven person</t>
  </si>
  <si>
    <t>indebted person</t>
  </si>
  <si>
    <t>inspiring person</t>
  </si>
  <si>
    <t>lauded class</t>
  </si>
  <si>
    <t>likeable person</t>
  </si>
  <si>
    <t>lost person</t>
  </si>
  <si>
    <t>monstrous person</t>
  </si>
  <si>
    <t>pardoned person</t>
  </si>
  <si>
    <t>remembered people</t>
  </si>
  <si>
    <t>respectable class</t>
  </si>
  <si>
    <t>person of secret origin</t>
  </si>
  <si>
    <t>politcian</t>
  </si>
  <si>
    <t>abnormal psychology</t>
  </si>
  <si>
    <t>abseiling</t>
  </si>
  <si>
    <t>accounting</t>
  </si>
  <si>
    <t>acoustics</t>
  </si>
  <si>
    <t>acrobatics</t>
  </si>
  <si>
    <t>acting</t>
  </si>
  <si>
    <t>acupressure</t>
  </si>
  <si>
    <t>adaptions</t>
  </si>
  <si>
    <t>administration management</t>
  </si>
  <si>
    <t>adrenal control</t>
  </si>
  <si>
    <t>advanced mathematics</t>
  </si>
  <si>
    <t>advertising</t>
  </si>
  <si>
    <t>aeronautics</t>
  </si>
  <si>
    <t>aerospace science</t>
  </si>
  <si>
    <t>age</t>
  </si>
  <si>
    <t>agronomy</t>
  </si>
  <si>
    <t>air crewing</t>
  </si>
  <si>
    <t>air to air combat</t>
  </si>
  <si>
    <t>alchemy</t>
  </si>
  <si>
    <t>algebra</t>
  </si>
  <si>
    <t>ambush</t>
  </si>
  <si>
    <t>anaesthesiology</t>
  </si>
  <si>
    <t>anatomy</t>
  </si>
  <si>
    <t>animal falconry</t>
  </si>
  <si>
    <t>animal handling</t>
  </si>
  <si>
    <t>animal herding</t>
  </si>
  <si>
    <t>anthropology</t>
  </si>
  <si>
    <t>archaeology</t>
  </si>
  <si>
    <t>archaic weapons</t>
  </si>
  <si>
    <t>armed disarming</t>
  </si>
  <si>
    <t>armoured</t>
  </si>
  <si>
    <t>astro-chemistry</t>
  </si>
  <si>
    <t>astrophysics</t>
  </si>
  <si>
    <t>audio</t>
  </si>
  <si>
    <t>authorities</t>
  </si>
  <si>
    <t>automotive</t>
  </si>
  <si>
    <t>autopsy</t>
  </si>
  <si>
    <t>avoidance</t>
  </si>
  <si>
    <t>bacteriology</t>
  </si>
  <si>
    <t>badminton</t>
  </si>
  <si>
    <t>ballooning</t>
  </si>
  <si>
    <t>banking</t>
  </si>
  <si>
    <t>barbering</t>
  </si>
  <si>
    <t>barrel making</t>
  </si>
  <si>
    <t>baseball</t>
  </si>
  <si>
    <t>basketball</t>
  </si>
  <si>
    <t>biathlons</t>
  </si>
  <si>
    <t>biological warfare</t>
  </si>
  <si>
    <t>biology</t>
  </si>
  <si>
    <t>bionomics</t>
  </si>
  <si>
    <t>biophysics</t>
  </si>
  <si>
    <t>black smithing</t>
  </si>
  <si>
    <t>blind fighting</t>
  </si>
  <si>
    <t>boat piloting</t>
  </si>
  <si>
    <t>bookbinding</t>
  </si>
  <si>
    <t>botany</t>
  </si>
  <si>
    <t>bow making</t>
  </si>
  <si>
    <t>brain surgery</t>
  </si>
  <si>
    <t>brainwashing</t>
  </si>
  <si>
    <t>brawling</t>
  </si>
  <si>
    <t>brewing</t>
  </si>
  <si>
    <t>brick laying</t>
  </si>
  <si>
    <t>business law</t>
  </si>
  <si>
    <t>carpentry</t>
  </si>
  <si>
    <t>cartography</t>
  </si>
  <si>
    <t>caves</t>
  </si>
  <si>
    <t>caving</t>
  </si>
  <si>
    <t>chaos theories</t>
  </si>
  <si>
    <t>charcoal drawing</t>
  </si>
  <si>
    <t>charioteering</t>
  </si>
  <si>
    <t>chemical warfare</t>
  </si>
  <si>
    <t>chemicals</t>
  </si>
  <si>
    <t>chemistry</t>
  </si>
  <si>
    <t>cinematography</t>
  </si>
  <si>
    <t>civil law</t>
  </si>
  <si>
    <t>civilians</t>
  </si>
  <si>
    <t>classic philosophy</t>
  </si>
  <si>
    <t>classical literature</t>
  </si>
  <si>
    <t>cleansing meditation</t>
  </si>
  <si>
    <t>clerical duties management</t>
  </si>
  <si>
    <t>clock making</t>
  </si>
  <si>
    <t>clowning</t>
  </si>
  <si>
    <t>commercialisation</t>
  </si>
  <si>
    <t>community medicine</t>
  </si>
  <si>
    <t>composing</t>
  </si>
  <si>
    <t>computer assisted design</t>
  </si>
  <si>
    <t>computer graphics</t>
  </si>
  <si>
    <t>computer programs</t>
  </si>
  <si>
    <t>computers</t>
  </si>
  <si>
    <t>concealment</t>
  </si>
  <si>
    <t>conducting</t>
  </si>
  <si>
    <t>contortion</t>
  </si>
  <si>
    <t>cookery</t>
  </si>
  <si>
    <t>coolness</t>
  </si>
  <si>
    <t>copywriting</t>
  </si>
  <si>
    <t>corporate law</t>
  </si>
  <si>
    <t>corporate management</t>
  </si>
  <si>
    <t>cosmology</t>
  </si>
  <si>
    <t>counselling</t>
  </si>
  <si>
    <t>counterfeiting</t>
  </si>
  <si>
    <t>criminal law</t>
  </si>
  <si>
    <t>crude weapons</t>
  </si>
  <si>
    <t>cryogenic</t>
  </si>
  <si>
    <t>cryptology</t>
  </si>
  <si>
    <t>crystal lore</t>
  </si>
  <si>
    <t>cybernetic implants</t>
  </si>
  <si>
    <t>cybernetics</t>
  </si>
  <si>
    <t>dancing</t>
  </si>
  <si>
    <t>death touch</t>
  </si>
  <si>
    <t>debating</t>
  </si>
  <si>
    <t>decathlon</t>
  </si>
  <si>
    <t>deep earth mining</t>
  </si>
  <si>
    <t>deep sea diving</t>
  </si>
  <si>
    <t>demolitions</t>
  </si>
  <si>
    <t>demonology</t>
  </si>
  <si>
    <t>dendrochronology</t>
  </si>
  <si>
    <t>dentistry</t>
  </si>
  <si>
    <t>dermatology</t>
  </si>
  <si>
    <t>deserts</t>
  </si>
  <si>
    <t>desktop publishing</t>
  </si>
  <si>
    <t>detection</t>
  </si>
  <si>
    <t>dimensional physics</t>
  </si>
  <si>
    <t>diplomacy</t>
  </si>
  <si>
    <t>disguise</t>
  </si>
  <si>
    <t>distance running</t>
  </si>
  <si>
    <t>divination</t>
  </si>
  <si>
    <t>divine intervention</t>
  </si>
  <si>
    <t>dowsing</t>
  </si>
  <si>
    <t>dredge mining</t>
  </si>
  <si>
    <t>dress making</t>
  </si>
  <si>
    <t>drill-marching</t>
  </si>
  <si>
    <t>driving cars</t>
  </si>
  <si>
    <t>drug therapy</t>
  </si>
  <si>
    <t>drug trafficking</t>
  </si>
  <si>
    <t>dungeons</t>
  </si>
  <si>
    <t>duping</t>
  </si>
  <si>
    <t>ecology</t>
  </si>
  <si>
    <t>efficiency management</t>
  </si>
  <si>
    <t>electricity</t>
  </si>
  <si>
    <t>electronic bugging</t>
  </si>
  <si>
    <t>electronic communication</t>
  </si>
  <si>
    <t>electronic instruments</t>
  </si>
  <si>
    <t>electronic jamming</t>
  </si>
  <si>
    <t>electronics</t>
  </si>
  <si>
    <t>enforcement law</t>
  </si>
  <si>
    <t>entrepreneurship</t>
  </si>
  <si>
    <t>environment systems</t>
  </si>
  <si>
    <t>escapology</t>
  </si>
  <si>
    <t>eschatology</t>
  </si>
  <si>
    <t>etches</t>
  </si>
  <si>
    <t>evidence dispersal</t>
  </si>
  <si>
    <t>explosives</t>
  </si>
  <si>
    <t>faerie lore</t>
  </si>
  <si>
    <t>fashion design</t>
  </si>
  <si>
    <t>fashion ware</t>
  </si>
  <si>
    <t>field craft</t>
  </si>
  <si>
    <t>field signals</t>
  </si>
  <si>
    <t>figure ice skating</t>
  </si>
  <si>
    <t>fire starting</t>
  </si>
  <si>
    <t>first aid</t>
  </si>
  <si>
    <t>fixed wing piloting</t>
  </si>
  <si>
    <t>fletching</t>
  </si>
  <si>
    <t>foraging</t>
  </si>
  <si>
    <t>force field</t>
  </si>
  <si>
    <t>forensics</t>
  </si>
  <si>
    <t>forest region skills</t>
  </si>
  <si>
    <t>forgery</t>
  </si>
  <si>
    <t>fortification</t>
  </si>
  <si>
    <t>fossicking</t>
  </si>
  <si>
    <t>frenzy</t>
  </si>
  <si>
    <t>fresh water fishing</t>
  </si>
  <si>
    <t>friends</t>
  </si>
  <si>
    <t>Gaia lore</t>
  </si>
  <si>
    <t>game theory</t>
  </si>
  <si>
    <t>genealogy</t>
  </si>
  <si>
    <t>genetics</t>
  </si>
  <si>
    <t>geography</t>
  </si>
  <si>
    <t>geophysics</t>
  </si>
  <si>
    <t>gimmickry</t>
  </si>
  <si>
    <t>glass blowing</t>
  </si>
  <si>
    <t>glass cutting</t>
  </si>
  <si>
    <t>glider piloting</t>
  </si>
  <si>
    <t>golf</t>
  </si>
  <si>
    <t>graffiti</t>
  </si>
  <si>
    <t>grappling</t>
  </si>
  <si>
    <t>grasses</t>
  </si>
  <si>
    <t>guerrilla warfare</t>
  </si>
  <si>
    <t>gymnastics</t>
  </si>
  <si>
    <t>gynaecology</t>
  </si>
  <si>
    <t>hacking</t>
  </si>
  <si>
    <t>hairstyling</t>
  </si>
  <si>
    <t>handball</t>
  </si>
  <si>
    <t>hazard control</t>
  </si>
  <si>
    <t>healing meditation</t>
  </si>
  <si>
    <t>health</t>
  </si>
  <si>
    <t>heavy vehicles</t>
  </si>
  <si>
    <t>helicopter piloting</t>
  </si>
  <si>
    <t>heptathlons</t>
  </si>
  <si>
    <t>histories</t>
  </si>
  <si>
    <t>hockey field</t>
  </si>
  <si>
    <t>holistic medicine</t>
  </si>
  <si>
    <t>home economics</t>
  </si>
  <si>
    <t>horse riding</t>
  </si>
  <si>
    <t>horticulture</t>
  </si>
  <si>
    <t>hovercraft piloting</t>
  </si>
  <si>
    <t>hydraulic</t>
  </si>
  <si>
    <t>hyperspace astrrogation</t>
  </si>
  <si>
    <t>hypnosis</t>
  </si>
  <si>
    <t>ice hockey</t>
  </si>
  <si>
    <t>ice skate racing</t>
  </si>
  <si>
    <t>illusions</t>
  </si>
  <si>
    <t>imitation</t>
  </si>
  <si>
    <t>impersonation</t>
  </si>
  <si>
    <t>inanimate strikes</t>
  </si>
  <si>
    <t>infantry minor tactics</t>
  </si>
  <si>
    <t>infiltration</t>
  </si>
  <si>
    <t>inn keeping</t>
  </si>
  <si>
    <t>insurgency</t>
  </si>
  <si>
    <t>intelligence gathering</t>
  </si>
  <si>
    <t>interior design</t>
  </si>
  <si>
    <t>international business law</t>
  </si>
  <si>
    <t>interrogation</t>
  </si>
  <si>
    <t>jewel smithing</t>
  </si>
  <si>
    <t>jousting</t>
  </si>
  <si>
    <t>jumping</t>
  </si>
  <si>
    <t>jungles</t>
  </si>
  <si>
    <t>keyboard skills</t>
  </si>
  <si>
    <t>kickboxing</t>
  </si>
  <si>
    <t>Ki-combat meditation</t>
  </si>
  <si>
    <t>knitting</t>
  </si>
  <si>
    <t>labour relations</t>
  </si>
  <si>
    <t>lacrosse</t>
  </si>
  <si>
    <t>leather working</t>
  </si>
  <si>
    <t>light sabre</t>
  </si>
  <si>
    <t>linguistics</t>
  </si>
  <si>
    <t>lip reading</t>
  </si>
  <si>
    <t>low level programming</t>
  </si>
  <si>
    <t>lumbering</t>
  </si>
  <si>
    <t>lycanthropy mastery</t>
  </si>
  <si>
    <t>machining</t>
  </si>
  <si>
    <t>map &amp; compass use</t>
  </si>
  <si>
    <t>marine crewing</t>
  </si>
  <si>
    <t>martial strikes</t>
  </si>
  <si>
    <t>martial sweeps &amp; throws</t>
  </si>
  <si>
    <t>mathematics</t>
  </si>
  <si>
    <t>maze design</t>
  </si>
  <si>
    <t>maze negotiation</t>
  </si>
  <si>
    <t>meat preparation</t>
  </si>
  <si>
    <t>media law</t>
  </si>
  <si>
    <t>mediation</t>
  </si>
  <si>
    <t>medical skills</t>
  </si>
  <si>
    <t>melee flair</t>
  </si>
  <si>
    <t>mentors</t>
  </si>
  <si>
    <t>metaphysics</t>
  </si>
  <si>
    <t>meteorology</t>
  </si>
  <si>
    <t>microbe implants</t>
  </si>
  <si>
    <t>microbiology</t>
  </si>
  <si>
    <t>mimicry</t>
  </si>
  <si>
    <t>mining</t>
  </si>
  <si>
    <t>molecular biology</t>
  </si>
  <si>
    <t>mountaineering</t>
  </si>
  <si>
    <t>mountains</t>
  </si>
  <si>
    <t>mounted weapons</t>
  </si>
  <si>
    <t>multiple projectile</t>
  </si>
  <si>
    <t>multiple slicing skills</t>
  </si>
  <si>
    <t>multiple strike</t>
  </si>
  <si>
    <t>mutations</t>
  </si>
  <si>
    <t>nanotechnology</t>
  </si>
  <si>
    <t>navigation</t>
  </si>
  <si>
    <t>necromancy</t>
  </si>
  <si>
    <t>negotiation</t>
  </si>
  <si>
    <t>networks</t>
  </si>
  <si>
    <t>neural implant</t>
  </si>
  <si>
    <t>novels</t>
  </si>
  <si>
    <t>nuclear weaponry</t>
  </si>
  <si>
    <t>nursing</t>
  </si>
  <si>
    <t>obstetric</t>
  </si>
  <si>
    <t>occult knowledge</t>
  </si>
  <si>
    <t>oceanic law</t>
  </si>
  <si>
    <t>office skills</t>
  </si>
  <si>
    <t>open cut mining</t>
  </si>
  <si>
    <t>optics</t>
  </si>
  <si>
    <t>oratory</t>
  </si>
  <si>
    <t>organised crime</t>
  </si>
  <si>
    <t>overheard rumours</t>
  </si>
  <si>
    <t>paintings</t>
  </si>
  <si>
    <t>palaeontology</t>
  </si>
  <si>
    <t>palming</t>
  </si>
  <si>
    <t>palmistry</t>
  </si>
  <si>
    <t>parachuting</t>
  </si>
  <si>
    <t>paragliding</t>
  </si>
  <si>
    <t>parapsychology</t>
  </si>
  <si>
    <t>parasitology</t>
  </si>
  <si>
    <t>park games</t>
  </si>
  <si>
    <t>pastels</t>
  </si>
  <si>
    <t>pathology</t>
  </si>
  <si>
    <t>peace studies</t>
  </si>
  <si>
    <t>pen drawings</t>
  </si>
  <si>
    <t>pencil drawings</t>
  </si>
  <si>
    <t>percussion instruments</t>
  </si>
  <si>
    <t>personnel management</t>
  </si>
  <si>
    <t>persuasion</t>
  </si>
  <si>
    <t>pharmaceutical</t>
  </si>
  <si>
    <t>photography</t>
  </si>
  <si>
    <t>physics</t>
  </si>
  <si>
    <t>physiology</t>
  </si>
  <si>
    <t>pick locks</t>
  </si>
  <si>
    <t>pick pocketing</t>
  </si>
  <si>
    <t>pistol fanning</t>
  </si>
  <si>
    <t>planetology</t>
  </si>
  <si>
    <t>plastic surgery</t>
  </si>
  <si>
    <t>plumbing</t>
  </si>
  <si>
    <t>politics</t>
  </si>
  <si>
    <t>polo</t>
  </si>
  <si>
    <t>polymorphic alloys</t>
  </si>
  <si>
    <t>power perception</t>
  </si>
  <si>
    <t>preaching</t>
  </si>
  <si>
    <t>professional reading</t>
  </si>
  <si>
    <t>psionic study</t>
  </si>
  <si>
    <t>psychological warfare</t>
  </si>
  <si>
    <t>psychology/psychiatry</t>
  </si>
  <si>
    <t>public speaking</t>
  </si>
  <si>
    <t>pyrotechnics</t>
  </si>
  <si>
    <t>quantum mechanics</t>
  </si>
  <si>
    <t>quick draw</t>
  </si>
  <si>
    <t>quick load</t>
  </si>
  <si>
    <t>racquetball</t>
  </si>
  <si>
    <t>radioactive</t>
  </si>
  <si>
    <t>radiology</t>
  </si>
  <si>
    <t>rafting</t>
  </si>
  <si>
    <t>rail vehicle</t>
  </si>
  <si>
    <t>react to ambush</t>
  </si>
  <si>
    <t>read music</t>
  </si>
  <si>
    <t>research</t>
  </si>
  <si>
    <t>researchers</t>
  </si>
  <si>
    <t>restoration</t>
  </si>
  <si>
    <t>reverse strike</t>
  </si>
  <si>
    <t>robotic suits</t>
  </si>
  <si>
    <t>robotics</t>
  </si>
  <si>
    <t>role playing</t>
  </si>
  <si>
    <t>rollerblading</t>
  </si>
  <si>
    <t>roller-skating</t>
  </si>
  <si>
    <t>rope mastery</t>
  </si>
  <si>
    <t>route planning</t>
  </si>
  <si>
    <t>rowing</t>
  </si>
  <si>
    <t>rugby</t>
  </si>
  <si>
    <t>ruining</t>
  </si>
  <si>
    <t>rune carving</t>
  </si>
  <si>
    <t>runes</t>
  </si>
  <si>
    <t>sacred geometry</t>
  </si>
  <si>
    <t>saddle making</t>
  </si>
  <si>
    <t>safe cracking</t>
  </si>
  <si>
    <t>sail boarding</t>
  </si>
  <si>
    <t>sail craft piloting</t>
  </si>
  <si>
    <t>salt water fishing</t>
  </si>
  <si>
    <t>sample storage</t>
  </si>
  <si>
    <t>sanitation skills</t>
  </si>
  <si>
    <t>savannahs</t>
  </si>
  <si>
    <t>scanner analysis</t>
  </si>
  <si>
    <t>scrounging</t>
  </si>
  <si>
    <t>scuba diving</t>
  </si>
  <si>
    <t>sculpting</t>
  </si>
  <si>
    <t>second aid</t>
  </si>
  <si>
    <t>security operations</t>
  </si>
  <si>
    <t>seismology</t>
  </si>
  <si>
    <t>sensor analysis</t>
  </si>
  <si>
    <t>shadowing</t>
  </si>
  <si>
    <t>shield bashing</t>
  </si>
  <si>
    <t>ship piloting</t>
  </si>
  <si>
    <t>siege crafting</t>
  </si>
  <si>
    <t>sign language</t>
  </si>
  <si>
    <t>silent kills</t>
  </si>
  <si>
    <t>skiing</t>
  </si>
  <si>
    <t>skin diving</t>
  </si>
  <si>
    <t>skinning</t>
  </si>
  <si>
    <t>sky diving</t>
  </si>
  <si>
    <t>sleight of hand</t>
  </si>
  <si>
    <t>smuggling</t>
  </si>
  <si>
    <t>sniping</t>
  </si>
  <si>
    <t>snowmobile</t>
  </si>
  <si>
    <t>soccer</t>
  </si>
  <si>
    <t>sociology</t>
  </si>
  <si>
    <t>sonic weapons</t>
  </si>
  <si>
    <t>space medicine</t>
  </si>
  <si>
    <t>spacecraft piloting</t>
  </si>
  <si>
    <t>special ability</t>
  </si>
  <si>
    <t>speed boarding</t>
  </si>
  <si>
    <t>speed reading</t>
  </si>
  <si>
    <t>spread sheets</t>
  </si>
  <si>
    <t>squash</t>
  </si>
  <si>
    <t>star craft piloting</t>
  </si>
  <si>
    <t>star ship crew</t>
  </si>
  <si>
    <t>stealing items</t>
  </si>
  <si>
    <t>stilt walking</t>
  </si>
  <si>
    <t>stock brokering</t>
  </si>
  <si>
    <t>stonemasonry</t>
  </si>
  <si>
    <t>story telling</t>
  </si>
  <si>
    <t>street wise</t>
  </si>
  <si>
    <t>stringed instruments</t>
  </si>
  <si>
    <t>stunned actions</t>
  </si>
  <si>
    <t>subduing</t>
  </si>
  <si>
    <t>submarine piloting</t>
  </si>
  <si>
    <t>submersible crewing</t>
  </si>
  <si>
    <t>surfing</t>
  </si>
  <si>
    <t>surveillance systems</t>
  </si>
  <si>
    <t>surveying</t>
  </si>
  <si>
    <t>survival salvaging</t>
  </si>
  <si>
    <t>swamps</t>
  </si>
  <si>
    <t>swimming</t>
  </si>
  <si>
    <t>symbol lore</t>
  </si>
  <si>
    <t>tachyon physics</t>
  </si>
  <si>
    <t>tailoring</t>
  </si>
  <si>
    <t>tank crewing</t>
  </si>
  <si>
    <t>tank driving</t>
  </si>
  <si>
    <t>targeting</t>
  </si>
  <si>
    <t>tax law</t>
  </si>
  <si>
    <t>teleworker's</t>
  </si>
  <si>
    <t>tenacity</t>
  </si>
  <si>
    <t>tennis</t>
  </si>
  <si>
    <t>testing procedures</t>
  </si>
  <si>
    <t>thaumaturgy</t>
  </si>
  <si>
    <t>theology</t>
  </si>
  <si>
    <t>thermal dynamics</t>
  </si>
  <si>
    <t>tightrope</t>
  </si>
  <si>
    <t>tolerance</t>
  </si>
  <si>
    <t>torturing</t>
  </si>
  <si>
    <t>toxicology</t>
  </si>
  <si>
    <t>tracking</t>
  </si>
  <si>
    <t>trading</t>
  </si>
  <si>
    <t>train driving</t>
  </si>
  <si>
    <t>training</t>
  </si>
  <si>
    <t>trance meditation</t>
  </si>
  <si>
    <t>trapeze artistry</t>
  </si>
  <si>
    <t>traps</t>
  </si>
  <si>
    <t>tropics</t>
  </si>
  <si>
    <t>tumbling attack</t>
  </si>
  <si>
    <t>tumbling evasion</t>
  </si>
  <si>
    <t>tundra</t>
  </si>
  <si>
    <t>ultra-light skills</t>
  </si>
  <si>
    <t>unarmed disarming</t>
  </si>
  <si>
    <t>underwater skills</t>
  </si>
  <si>
    <t>unknown causes</t>
  </si>
  <si>
    <t>unlife lore</t>
  </si>
  <si>
    <t>urban regions skills</t>
  </si>
  <si>
    <t>use of magic</t>
  </si>
  <si>
    <t>use of matter &amp; antimatter</t>
  </si>
  <si>
    <t>use of tools</t>
  </si>
  <si>
    <t>vacuums</t>
  </si>
  <si>
    <t>ventriloquism</t>
  </si>
  <si>
    <t>veterinary medicine</t>
  </si>
  <si>
    <t>viral contagions</t>
  </si>
  <si>
    <t>virtual reality</t>
  </si>
  <si>
    <t>volcanic region skills</t>
  </si>
  <si>
    <t>volleyball</t>
  </si>
  <si>
    <t>wand &amp; stave making</t>
  </si>
  <si>
    <t>warding lore</t>
  </si>
  <si>
    <t>water polo</t>
  </si>
  <si>
    <t>water skiing</t>
  </si>
  <si>
    <t>waterway</t>
  </si>
  <si>
    <t>weaponry</t>
  </si>
  <si>
    <t>welding</t>
  </si>
  <si>
    <t>wheel wrights</t>
  </si>
  <si>
    <t>whistling</t>
  </si>
  <si>
    <t>wind instrument</t>
  </si>
  <si>
    <t>wood crafts</t>
  </si>
  <si>
    <t>wood turning</t>
  </si>
  <si>
    <t>word processing</t>
  </si>
  <si>
    <t>zoology</t>
  </si>
  <si>
    <t>combat</t>
  </si>
  <si>
    <t>duplicity</t>
  </si>
  <si>
    <t>adamant</t>
  </si>
  <si>
    <t>round</t>
  </si>
  <si>
    <t>feasib</t>
  </si>
  <si>
    <t>aristocracy</t>
  </si>
  <si>
    <t>best</t>
  </si>
  <si>
    <t>famous</t>
  </si>
  <si>
    <t>fashionable</t>
  </si>
  <si>
    <t>nobility</t>
  </si>
  <si>
    <t>police</t>
  </si>
  <si>
    <t>rich</t>
  </si>
  <si>
    <t>shunned</t>
  </si>
  <si>
    <t>super rich</t>
  </si>
  <si>
    <t>under-class</t>
  </si>
  <si>
    <t>upper class</t>
  </si>
  <si>
    <t>worst people</t>
  </si>
  <si>
    <t>This is the story</t>
  </si>
  <si>
    <t>This is the story of a</t>
  </si>
  <si>
    <t>Here is a tale</t>
  </si>
  <si>
    <t>This is a narrative of</t>
  </si>
  <si>
    <t>main character</t>
  </si>
  <si>
    <t>named</t>
  </si>
  <si>
    <t>known as</t>
  </si>
  <si>
    <t>christened</t>
  </si>
  <si>
    <t>There was a</t>
  </si>
  <si>
    <t>antagonist</t>
  </si>
  <si>
    <t>cn</t>
  </si>
  <si>
    <t>This is the story of</t>
  </si>
  <si>
    <t>This is the tale of</t>
  </si>
  <si>
    <t>In this story is of</t>
  </si>
  <si>
    <t>Here is the story of</t>
  </si>
  <si>
    <t>protagonist,</t>
  </si>
  <si>
    <t>ct</t>
  </si>
  <si>
    <t>and when they felt most</t>
  </si>
  <si>
    <t>and of why they felt least</t>
  </si>
  <si>
    <t>and how they felt very</t>
  </si>
  <si>
    <t>who cared most for being</t>
  </si>
  <si>
    <t>who cared least for being</t>
  </si>
  <si>
    <t>who wished to be</t>
  </si>
  <si>
    <t>who hoped to be</t>
  </si>
  <si>
    <t>who refused to be</t>
  </si>
  <si>
    <t>who acknowleged that they were</t>
  </si>
  <si>
    <t>who saw that they were</t>
  </si>
  <si>
    <t>who wondered at being</t>
  </si>
  <si>
    <t>who disbelieved that they were</t>
  </si>
  <si>
    <t>and of why they felt most</t>
  </si>
  <si>
    <t>cv</t>
  </si>
  <si>
    <t>Old. 2014.</t>
  </si>
  <si>
    <t>, varied stories</t>
  </si>
  <si>
    <t>atoms squared / number of stories</t>
  </si>
  <si>
    <t>Number of times bigger than filling all the atoms in the universe with all the universe.  - Than the universe times the universe.</t>
  </si>
  <si>
    <t>inside</t>
  </si>
  <si>
    <t>out of</t>
  </si>
  <si>
    <t>from out of</t>
  </si>
  <si>
    <t>towards</t>
  </si>
  <si>
    <t>cy</t>
  </si>
  <si>
    <t>meant that they were</t>
  </si>
  <si>
    <t>brought them to be</t>
  </si>
  <si>
    <t>caused them to be</t>
  </si>
  <si>
    <t>destined them to be</t>
  </si>
  <si>
    <t>motivated them to be</t>
  </si>
  <si>
    <t>forced them to be</t>
  </si>
  <si>
    <t>led them to be</t>
  </si>
  <si>
    <t>helped them to be</t>
  </si>
  <si>
    <t>made them</t>
  </si>
  <si>
    <t>da</t>
  </si>
  <si>
    <t>times more stories than there are atoms in the universe for each atom in the universe.</t>
  </si>
  <si>
    <t>80billion</t>
  </si>
  <si>
    <t>1 in 5 trillion</t>
  </si>
  <si>
    <t>2 septillion</t>
  </si>
  <si>
    <t>Chance that meteorite will strike in a lifetime of 100 years.</t>
  </si>
  <si>
    <t>1 in 200 thousand</t>
  </si>
  <si>
    <t>1 Billion quad</t>
  </si>
  <si>
    <t>Teb Trillion Quad</t>
  </si>
  <si>
    <t>Hundred Trillion Quad</t>
  </si>
  <si>
    <t>Thousand Trillion Quad</t>
  </si>
  <si>
    <t>Ten Thousand Trillion Quad</t>
  </si>
  <si>
    <t>Hundred Thousand Trillion Quad</t>
  </si>
  <si>
    <t>seconds in a year</t>
  </si>
  <si>
    <t>age in years of universe before heat death.</t>
  </si>
  <si>
    <t>number of seconds that will alapse before heat death.</t>
  </si>
  <si>
    <t>A supermassive black hole with a mass of 20 trillion solar masses decays by the Hawking proces marking the end of the Black Hole Era. The Universe enters the Dark Era, in which all physical objects have decayed to subatomic particles, gradually winding down to their final energy state in the heat death of the universe.</t>
  </si>
  <si>
    <t>25 Trillion billion times longer before finished reading.</t>
  </si>
  <si>
    <t xml:space="preserve">To Generate a new story. Press Command + </t>
  </si>
  <si>
    <t>The 'Generic Story Generator Engine' is © Copyright to Richard.A.Patterson 2013-2019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</si>
</sst>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ss;@"/>
    <numFmt numFmtId="165" formatCode="d/mm/yy;@"/>
    <numFmt numFmtId="166" formatCode="0.000E+00"/>
    <numFmt numFmtId="167" formatCode="0.0E+00"/>
    <numFmt numFmtId="168" formatCode="0.E+00"/>
  </numFmts>
  <fonts count="48" x14ac:knownFonts="1">
    <font>
      <sz val="10"/>
      <name val="Arial"/>
      <family val="2"/>
    </font>
    <font>
      <sz val="11"/>
      <color theme="1"/>
      <name val="Calibri"/>
      <family val="2"/>
      <scheme val="minor"/>
    </font>
    <font>
      <sz val="10"/>
      <name val="Arial"/>
      <family val="2"/>
    </font>
    <font>
      <sz val="8"/>
      <name val="Arial"/>
      <family val="2"/>
    </font>
    <font>
      <sz val="10"/>
      <color rgb="FFFF0000"/>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FF00"/>
      <name val="Arial"/>
      <family val="2"/>
    </font>
    <font>
      <sz val="10"/>
      <color theme="1"/>
      <name val="Arial"/>
      <family val="2"/>
    </font>
    <font>
      <sz val="10"/>
      <color rgb="FF39FD03"/>
      <name val="Arial"/>
      <family val="2"/>
    </font>
    <font>
      <b/>
      <sz val="10"/>
      <color rgb="FF39FD03"/>
      <name val="Arial"/>
      <family val="2"/>
    </font>
    <font>
      <b/>
      <sz val="10"/>
      <color rgb="FFFFFF00"/>
      <name val="Arial"/>
      <family val="2"/>
    </font>
    <font>
      <sz val="18"/>
      <name val="Calibri"/>
      <family val="2"/>
      <scheme val="minor"/>
    </font>
    <font>
      <sz val="10"/>
      <name val="Calibri"/>
      <family val="2"/>
      <scheme val="minor"/>
    </font>
    <font>
      <b/>
      <sz val="14"/>
      <name val="Calibri"/>
      <family val="2"/>
      <scheme val="minor"/>
    </font>
    <font>
      <b/>
      <sz val="11"/>
      <name val="Calibri"/>
      <family val="2"/>
      <scheme val="minor"/>
    </font>
    <font>
      <sz val="12"/>
      <name val="Calibri"/>
      <family val="2"/>
      <scheme val="minor"/>
    </font>
    <font>
      <sz val="24"/>
      <name val="Calibri"/>
      <family val="2"/>
      <scheme val="minor"/>
    </font>
    <font>
      <u/>
      <sz val="10"/>
      <color theme="10"/>
      <name val="Arial"/>
      <family val="2"/>
    </font>
    <font>
      <u/>
      <sz val="10"/>
      <color theme="11"/>
      <name val="Arial"/>
      <family val="2"/>
    </font>
    <font>
      <sz val="10"/>
      <color rgb="FF66FFFF"/>
      <name val="Arial"/>
    </font>
    <font>
      <sz val="14"/>
      <color theme="0"/>
      <name val="Calibri"/>
      <scheme val="minor"/>
    </font>
    <font>
      <sz val="10"/>
      <color theme="0"/>
      <name val="Arial"/>
    </font>
    <font>
      <b/>
      <sz val="24"/>
      <color theme="0"/>
      <name val="Calibri"/>
      <scheme val="minor"/>
    </font>
    <font>
      <sz val="16"/>
      <color theme="0"/>
      <name val="Calibri"/>
      <scheme val="minor"/>
    </font>
    <font>
      <sz val="18"/>
      <color theme="0"/>
      <name val="Calibri"/>
      <scheme val="minor"/>
    </font>
    <font>
      <i/>
      <sz val="14"/>
      <color theme="0"/>
      <name val="Calibri"/>
      <scheme val="minor"/>
    </font>
    <font>
      <sz val="10"/>
      <color theme="0"/>
      <name val="Calibri"/>
      <scheme val="minor"/>
    </font>
    <font>
      <sz val="9"/>
      <name val="Calibri"/>
      <scheme val="minor"/>
    </font>
    <font>
      <sz val="8"/>
      <name val="Calibri"/>
      <scheme val="minor"/>
    </font>
    <font>
      <b/>
      <sz val="16"/>
      <color rgb="FF00B0F0"/>
      <name val="Arial"/>
    </font>
    <font>
      <sz val="16"/>
      <color rgb="FFFF0000"/>
      <name val="Arial"/>
    </font>
    <font>
      <sz val="12"/>
      <name val="Arial"/>
    </font>
  </fonts>
  <fills count="5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0066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2200"/>
        <bgColor indexed="64"/>
      </patternFill>
    </fill>
    <fill>
      <patternFill patternType="solid">
        <fgColor theme="7" tint="-0.499984740745262"/>
        <bgColor indexed="64"/>
      </patternFill>
    </fill>
    <fill>
      <patternFill patternType="solid">
        <fgColor rgb="FF00FF00"/>
        <bgColor indexed="64"/>
      </patternFill>
    </fill>
    <fill>
      <patternFill patternType="solid">
        <fgColor rgb="FFF5EFD7"/>
        <bgColor indexed="64"/>
      </patternFill>
    </fill>
    <fill>
      <patternFill patternType="solid">
        <fgColor theme="7" tint="0.79998168889431442"/>
        <bgColor indexed="64"/>
      </patternFill>
    </fill>
    <fill>
      <patternFill patternType="solid">
        <fgColor rgb="FFF6F97B"/>
        <bgColor indexed="64"/>
      </patternFill>
    </fill>
    <fill>
      <patternFill patternType="solid">
        <fgColor theme="4" tint="0.59999389629810485"/>
        <bgColor indexed="64"/>
      </patternFill>
    </fill>
    <fill>
      <patternFill patternType="solid">
        <fgColor rgb="FFFF66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7">
    <xf numFmtId="0" fontId="0" fillId="0" borderId="0"/>
    <xf numFmtId="0" fontId="2"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17" fillId="10" borderId="7" applyNumberFormat="0" applyAlignment="0" applyProtection="0"/>
    <xf numFmtId="0" fontId="18" fillId="0" borderId="0" applyNumberFormat="0" applyFill="0" applyBorder="0" applyAlignment="0" applyProtection="0"/>
    <xf numFmtId="0" fontId="2" fillId="11"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1" fillId="35" borderId="0" applyNumberFormat="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77">
    <xf numFmtId="0" fontId="0" fillId="0" borderId="0" xfId="0"/>
    <xf numFmtId="0" fontId="0" fillId="2" borderId="0" xfId="0" applyFont="1" applyFill="1" applyBorder="1" applyAlignment="1">
      <alignment horizontal="center" vertical="center" wrapText="1"/>
    </xf>
    <xf numFmtId="0" fontId="0" fillId="2" borderId="0" xfId="0" applyFont="1" applyFill="1" applyBorder="1"/>
    <xf numFmtId="0" fontId="0" fillId="0" borderId="0" xfId="0" applyFont="1" applyBorder="1"/>
    <xf numFmtId="0" fontId="0" fillId="3" borderId="0" xfId="0" applyFont="1" applyFill="1" applyBorder="1" applyAlignment="1">
      <alignment horizontal="center" vertical="center" wrapText="1"/>
    </xf>
    <xf numFmtId="0" fontId="0" fillId="3" borderId="0" xfId="0" applyFont="1" applyFill="1" applyBorder="1" applyAlignment="1">
      <alignment horizontal="center"/>
    </xf>
    <xf numFmtId="0" fontId="0" fillId="2" borderId="0" xfId="0" applyFont="1" applyFill="1" applyBorder="1" applyAlignment="1">
      <alignment horizontal="left"/>
    </xf>
    <xf numFmtId="0" fontId="0" fillId="3" borderId="0" xfId="0" applyFont="1" applyFill="1" applyBorder="1" applyAlignment="1">
      <alignment horizontal="left" vertical="center" wrapText="1"/>
    </xf>
    <xf numFmtId="0" fontId="0" fillId="3" borderId="0" xfId="0" applyFont="1" applyFill="1" applyBorder="1" applyAlignment="1">
      <alignment horizontal="left"/>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0" xfId="0" applyFont="1" applyFill="1" applyBorder="1" applyAlignment="1">
      <alignment horizontal="left" vertical="center" wrapText="1"/>
    </xf>
    <xf numFmtId="0" fontId="5" fillId="4" borderId="0" xfId="0" applyFont="1" applyFill="1" applyBorder="1" applyAlignment="1">
      <alignment horizontal="left"/>
    </xf>
    <xf numFmtId="0" fontId="0" fillId="4" borderId="0" xfId="0" applyFont="1" applyFill="1" applyBorder="1" applyAlignment="1">
      <alignment horizontal="center"/>
    </xf>
    <xf numFmtId="3" fontId="0" fillId="2" borderId="0" xfId="0" applyNumberFormat="1" applyFont="1" applyFill="1" applyBorder="1"/>
    <xf numFmtId="0" fontId="0" fillId="2" borderId="0" xfId="1" applyFont="1" applyFill="1" applyBorder="1"/>
    <xf numFmtId="0" fontId="4" fillId="36" borderId="0" xfId="0" applyFont="1" applyFill="1" applyBorder="1"/>
    <xf numFmtId="0" fontId="0" fillId="38" borderId="0" xfId="0" applyFont="1" applyFill="1" applyBorder="1" applyAlignment="1">
      <alignment horizontal="center"/>
    </xf>
    <xf numFmtId="0" fontId="23" fillId="38" borderId="0" xfId="0" applyFont="1" applyFill="1" applyAlignment="1">
      <alignment horizontal="left"/>
    </xf>
    <xf numFmtId="0" fontId="23" fillId="38" borderId="0" xfId="0" applyFont="1" applyFill="1" applyBorder="1" applyAlignment="1">
      <alignment horizontal="center"/>
    </xf>
    <xf numFmtId="0" fontId="0" fillId="37" borderId="0" xfId="0" applyFont="1" applyFill="1" applyBorder="1" applyAlignment="1">
      <alignment horizontal="center"/>
    </xf>
    <xf numFmtId="0" fontId="0" fillId="39" borderId="0" xfId="0" applyFont="1" applyFill="1" applyBorder="1" applyAlignment="1">
      <alignment horizontal="center"/>
    </xf>
    <xf numFmtId="166" fontId="4" fillId="36" borderId="0" xfId="0" applyNumberFormat="1" applyFont="1" applyFill="1" applyBorder="1"/>
    <xf numFmtId="166" fontId="22" fillId="36" borderId="0" xfId="0" applyNumberFormat="1" applyFont="1" applyFill="1" applyBorder="1"/>
    <xf numFmtId="0" fontId="0" fillId="4" borderId="0" xfId="0" applyFont="1" applyFill="1" applyAlignment="1">
      <alignment horizontal="left"/>
    </xf>
    <xf numFmtId="0" fontId="0" fillId="3" borderId="0" xfId="0" applyFont="1" applyFill="1" applyAlignment="1">
      <alignment horizontal="left"/>
    </xf>
    <xf numFmtId="0" fontId="0" fillId="38" borderId="0" xfId="0" applyFont="1" applyFill="1" applyAlignment="1">
      <alignment horizontal="left"/>
    </xf>
    <xf numFmtId="0" fontId="0" fillId="37" borderId="0" xfId="0" applyFont="1" applyFill="1" applyAlignment="1">
      <alignment horizontal="left"/>
    </xf>
    <xf numFmtId="166" fontId="4" fillId="36" borderId="0" xfId="0" applyNumberFormat="1" applyFont="1" applyFill="1" applyAlignment="1">
      <alignment vertical="center"/>
    </xf>
    <xf numFmtId="166" fontId="4" fillId="36" borderId="0" xfId="0" applyNumberFormat="1" applyFont="1" applyFill="1"/>
    <xf numFmtId="0" fontId="0" fillId="41" borderId="0" xfId="0" applyFont="1" applyFill="1" applyBorder="1" applyAlignment="1">
      <alignment horizontal="center"/>
    </xf>
    <xf numFmtId="0" fontId="0" fillId="37" borderId="0" xfId="0" applyFont="1" applyFill="1" applyBorder="1" applyAlignment="1">
      <alignment horizontal="left"/>
    </xf>
    <xf numFmtId="0" fontId="5" fillId="37" borderId="0" xfId="0" applyFont="1" applyFill="1" applyAlignment="1">
      <alignment horizontal="left"/>
    </xf>
    <xf numFmtId="0" fontId="5" fillId="39" borderId="0" xfId="0" applyFont="1" applyFill="1" applyAlignment="1">
      <alignment horizontal="left"/>
    </xf>
    <xf numFmtId="0" fontId="5" fillId="41" borderId="0" xfId="0" applyFont="1" applyFill="1" applyAlignment="1">
      <alignment horizontal="left"/>
    </xf>
    <xf numFmtId="0" fontId="0" fillId="41" borderId="0" xfId="0" applyFont="1" applyFill="1" applyBorder="1" applyAlignment="1">
      <alignment horizontal="left"/>
    </xf>
    <xf numFmtId="0" fontId="0" fillId="43" borderId="0" xfId="0" applyFont="1" applyFill="1" applyBorder="1" applyAlignment="1">
      <alignment horizontal="left"/>
    </xf>
    <xf numFmtId="0" fontId="0" fillId="43" borderId="0" xfId="0" applyFont="1" applyFill="1" applyBorder="1" applyAlignment="1">
      <alignment horizontal="center"/>
    </xf>
    <xf numFmtId="0" fontId="0" fillId="43" borderId="0" xfId="0" applyFont="1" applyFill="1" applyBorder="1"/>
    <xf numFmtId="0" fontId="0" fillId="43" borderId="0" xfId="0" applyFill="1"/>
    <xf numFmtId="0" fontId="0" fillId="44" borderId="0" xfId="0" applyFont="1" applyFill="1" applyBorder="1"/>
    <xf numFmtId="0" fontId="0" fillId="44" borderId="0" xfId="0" applyFont="1" applyFill="1" applyBorder="1" applyAlignment="1">
      <alignment horizontal="center"/>
    </xf>
    <xf numFmtId="0" fontId="0" fillId="42" borderId="0" xfId="0" applyFont="1" applyFill="1" applyBorder="1"/>
    <xf numFmtId="0" fontId="24" fillId="36" borderId="0" xfId="0" applyFont="1" applyFill="1" applyBorder="1"/>
    <xf numFmtId="0" fontId="24" fillId="36" borderId="0" xfId="0" applyFont="1" applyFill="1" applyBorder="1" applyAlignment="1">
      <alignment horizontal="left" vertical="top"/>
    </xf>
    <xf numFmtId="0" fontId="24" fillId="36" borderId="0" xfId="0" applyFont="1" applyFill="1" applyBorder="1" applyAlignment="1">
      <alignment horizontal="left"/>
    </xf>
    <xf numFmtId="0" fontId="24" fillId="36" borderId="0" xfId="0" applyFont="1" applyFill="1" applyBorder="1" applyAlignment="1">
      <alignment horizontal="center" vertical="center"/>
    </xf>
    <xf numFmtId="0" fontId="24" fillId="36" borderId="0" xfId="0" applyNumberFormat="1" applyFont="1" applyFill="1" applyBorder="1"/>
    <xf numFmtId="0" fontId="24" fillId="36" borderId="0" xfId="0" applyNumberFormat="1" applyFont="1" applyFill="1" applyBorder="1" applyAlignment="1">
      <alignment horizontal="left"/>
    </xf>
    <xf numFmtId="0" fontId="24" fillId="36" borderId="0" xfId="1" applyFont="1" applyFill="1" applyBorder="1" applyAlignment="1">
      <alignment horizontal="left"/>
    </xf>
    <xf numFmtId="0" fontId="24" fillId="36" borderId="0" xfId="0" applyNumberFormat="1" applyFont="1" applyFill="1" applyBorder="1" applyAlignment="1">
      <alignment horizontal="left" vertical="top"/>
    </xf>
    <xf numFmtId="0" fontId="24" fillId="36" borderId="0" xfId="1" applyNumberFormat="1" applyFont="1" applyFill="1" applyBorder="1" applyProtection="1">
      <protection locked="0"/>
    </xf>
    <xf numFmtId="0" fontId="24" fillId="36" borderId="0" xfId="0" applyFont="1" applyFill="1" applyBorder="1" applyAlignment="1">
      <alignment vertical="center" wrapText="1"/>
    </xf>
    <xf numFmtId="0" fontId="24" fillId="36" borderId="0" xfId="0" applyNumberFormat="1" applyFont="1" applyFill="1" applyBorder="1" applyAlignment="1">
      <alignment vertical="center"/>
    </xf>
    <xf numFmtId="0" fontId="24" fillId="36" borderId="0" xfId="0" applyFont="1" applyFill="1" applyBorder="1" applyAlignment="1">
      <alignment vertical="center"/>
    </xf>
    <xf numFmtId="0" fontId="24" fillId="36" borderId="0" xfId="0" applyNumberFormat="1" applyFont="1" applyFill="1" applyBorder="1" applyAlignment="1">
      <alignment vertical="top"/>
    </xf>
    <xf numFmtId="0" fontId="24" fillId="36" borderId="0" xfId="0" applyNumberFormat="1" applyFont="1" applyFill="1" applyBorder="1" applyAlignment="1">
      <alignment vertical="center" wrapText="1"/>
    </xf>
    <xf numFmtId="0" fontId="24" fillId="36" borderId="0" xfId="0" applyNumberFormat="1" applyFont="1" applyFill="1" applyAlignment="1">
      <alignment horizontal="justify" vertical="center"/>
    </xf>
    <xf numFmtId="0" fontId="24" fillId="36" borderId="0" xfId="0" applyNumberFormat="1" applyFont="1" applyFill="1" applyAlignment="1">
      <alignment vertical="center"/>
    </xf>
    <xf numFmtId="0" fontId="24" fillId="36" borderId="0" xfId="0" applyFont="1" applyFill="1" applyBorder="1" applyAlignment="1">
      <alignment vertical="top"/>
    </xf>
    <xf numFmtId="0" fontId="24" fillId="36" borderId="0" xfId="1" quotePrefix="1" applyNumberFormat="1" applyFont="1" applyFill="1" applyBorder="1" applyProtection="1">
      <protection locked="0"/>
    </xf>
    <xf numFmtId="3" fontId="24" fillId="36" borderId="0" xfId="0" applyNumberFormat="1" applyFont="1" applyFill="1" applyBorder="1"/>
    <xf numFmtId="0" fontId="24" fillId="45" borderId="0" xfId="0" applyFont="1" applyFill="1" applyBorder="1"/>
    <xf numFmtId="0" fontId="24" fillId="45" borderId="0" xfId="0" applyNumberFormat="1" applyFont="1" applyFill="1" applyBorder="1" applyAlignment="1">
      <alignment horizontal="left" vertical="top"/>
    </xf>
    <xf numFmtId="0" fontId="24" fillId="45" borderId="0" xfId="0" applyNumberFormat="1" applyFont="1" applyFill="1" applyBorder="1"/>
    <xf numFmtId="0" fontId="24" fillId="45" borderId="0" xfId="1" applyFont="1" applyFill="1" applyBorder="1"/>
    <xf numFmtId="0" fontId="24" fillId="45" borderId="0" xfId="1" applyNumberFormat="1" applyFont="1" applyFill="1" applyBorder="1"/>
    <xf numFmtId="0" fontId="24" fillId="45" borderId="0" xfId="0" applyFont="1" applyFill="1" applyBorder="1" applyAlignment="1">
      <alignment horizontal="left" vertical="top"/>
    </xf>
    <xf numFmtId="0" fontId="24" fillId="45" borderId="0" xfId="1" applyNumberFormat="1" applyFont="1" applyFill="1" applyBorder="1" applyProtection="1">
      <protection locked="0"/>
    </xf>
    <xf numFmtId="0" fontId="24" fillId="45" borderId="0" xfId="0" applyFont="1" applyFill="1" applyBorder="1" applyAlignment="1">
      <alignment vertical="center"/>
    </xf>
    <xf numFmtId="0" fontId="24" fillId="45" borderId="0" xfId="0" applyFont="1" applyFill="1" applyBorder="1" applyAlignment="1">
      <alignment vertical="center" wrapText="1"/>
    </xf>
    <xf numFmtId="3" fontId="24" fillId="45" borderId="0" xfId="0" applyNumberFormat="1" applyFont="1" applyFill="1" applyBorder="1"/>
    <xf numFmtId="0" fontId="24" fillId="45" borderId="0" xfId="0" applyNumberFormat="1" applyFont="1" applyFill="1" applyBorder="1" applyAlignment="1">
      <alignment vertical="center" wrapText="1"/>
    </xf>
    <xf numFmtId="0" fontId="24" fillId="45" borderId="0" xfId="0" applyNumberFormat="1" applyFont="1" applyFill="1" applyBorder="1" applyAlignment="1">
      <alignment vertical="center"/>
    </xf>
    <xf numFmtId="0" fontId="24" fillId="45" borderId="0" xfId="1" applyNumberFormat="1" applyFont="1" applyFill="1" applyBorder="1" applyAlignment="1" applyProtection="1">
      <alignment horizontal="left"/>
      <protection locked="0"/>
    </xf>
    <xf numFmtId="0" fontId="24" fillId="45" borderId="0" xfId="0" applyNumberFormat="1" applyFont="1" applyFill="1" applyBorder="1" applyAlignment="1">
      <alignment horizontal="left"/>
    </xf>
    <xf numFmtId="0" fontId="24" fillId="45" borderId="0" xfId="0" applyNumberFormat="1" applyFont="1" applyFill="1" applyBorder="1" applyAlignment="1">
      <alignment horizontal="left" vertical="center" wrapText="1"/>
    </xf>
    <xf numFmtId="0" fontId="26" fillId="40" borderId="0" xfId="0" applyFont="1" applyFill="1" applyBorder="1"/>
    <xf numFmtId="0" fontId="26" fillId="40" borderId="0" xfId="0" applyFont="1" applyFill="1" applyBorder="1" applyAlignment="1">
      <alignment horizontal="left" vertical="top"/>
    </xf>
    <xf numFmtId="0" fontId="26" fillId="40" borderId="0" xfId="0" applyNumberFormat="1" applyFont="1" applyFill="1" applyBorder="1"/>
    <xf numFmtId="0" fontId="26" fillId="40" borderId="0" xfId="1" applyFont="1" applyFill="1" applyBorder="1" applyAlignment="1">
      <alignment horizontal="left" vertical="center"/>
    </xf>
    <xf numFmtId="0" fontId="26" fillId="40" borderId="0" xfId="0" applyNumberFormat="1" applyFont="1" applyFill="1" applyBorder="1" applyAlignment="1">
      <alignment horizontal="left"/>
    </xf>
    <xf numFmtId="0" fontId="26" fillId="40" borderId="0" xfId="1" applyFont="1" applyFill="1" applyBorder="1"/>
    <xf numFmtId="0" fontId="26" fillId="40" borderId="0" xfId="0" applyNumberFormat="1" applyFont="1" applyFill="1" applyBorder="1" applyAlignment="1">
      <alignment horizontal="left" vertical="top"/>
    </xf>
    <xf numFmtId="0" fontId="26" fillId="40" borderId="0" xfId="1" applyNumberFormat="1" applyFont="1" applyFill="1" applyBorder="1" applyAlignment="1">
      <alignment horizontal="left"/>
    </xf>
    <xf numFmtId="0" fontId="22" fillId="36" borderId="0" xfId="0" applyFont="1" applyFill="1" applyBorder="1"/>
    <xf numFmtId="0" fontId="25" fillId="46" borderId="0" xfId="0" applyFont="1" applyFill="1" applyBorder="1" applyAlignment="1">
      <alignment horizontal="center" vertical="center"/>
    </xf>
    <xf numFmtId="0" fontId="24" fillId="45" borderId="0" xfId="0" applyFont="1" applyFill="1" applyBorder="1" applyAlignment="1">
      <alignment horizontal="left" vertical="top" wrapText="1"/>
    </xf>
    <xf numFmtId="0" fontId="24" fillId="45" borderId="0" xfId="0" applyNumberFormat="1" applyFont="1" applyFill="1" applyBorder="1" applyAlignment="1">
      <alignment horizontal="left" vertical="top" wrapText="1"/>
    </xf>
    <xf numFmtId="0" fontId="24" fillId="45" borderId="0" xfId="0" quotePrefix="1" applyFont="1" applyFill="1" applyBorder="1" applyAlignment="1">
      <alignment horizontal="left" vertical="top"/>
    </xf>
    <xf numFmtId="0" fontId="24" fillId="45" borderId="0" xfId="0" quotePrefix="1" applyNumberFormat="1" applyFont="1" applyFill="1" applyBorder="1" applyAlignment="1">
      <alignment horizontal="left" vertical="top"/>
    </xf>
    <xf numFmtId="0" fontId="0" fillId="47" borderId="0" xfId="0" applyFont="1" applyFill="1" applyBorder="1" applyAlignment="1">
      <alignment horizontal="left"/>
    </xf>
    <xf numFmtId="0" fontId="0" fillId="47" borderId="0" xfId="0" applyFont="1" applyFill="1" applyBorder="1" applyAlignment="1">
      <alignment horizontal="center"/>
    </xf>
    <xf numFmtId="167" fontId="22" fillId="36" borderId="0" xfId="0" applyNumberFormat="1" applyFont="1" applyFill="1" applyBorder="1"/>
    <xf numFmtId="0" fontId="0" fillId="0" borderId="0" xfId="0" applyFont="1" applyFill="1" applyBorder="1"/>
    <xf numFmtId="0" fontId="24" fillId="45" borderId="0" xfId="0" applyNumberFormat="1" applyFont="1" applyFill="1" applyBorder="1" applyAlignment="1">
      <alignment vertical="top"/>
    </xf>
    <xf numFmtId="0" fontId="24" fillId="45" borderId="0" xfId="0" applyFont="1" applyFill="1" applyBorder="1" applyAlignment="1">
      <alignment vertical="top"/>
    </xf>
    <xf numFmtId="0" fontId="24" fillId="45" borderId="0" xfId="0" quotePrefix="1" applyFont="1" applyFill="1" applyBorder="1"/>
    <xf numFmtId="0" fontId="24" fillId="45" borderId="0" xfId="0" quotePrefix="1" applyNumberFormat="1" applyFont="1" applyFill="1" applyBorder="1" applyAlignment="1">
      <alignment horizontal="left"/>
    </xf>
    <xf numFmtId="0" fontId="24" fillId="45" borderId="0" xfId="0" quotePrefix="1" applyNumberFormat="1" applyFont="1" applyFill="1" applyBorder="1"/>
    <xf numFmtId="0" fontId="24" fillId="45" borderId="0" xfId="0" applyNumberFormat="1" applyFont="1" applyFill="1" applyAlignment="1">
      <alignment vertical="center"/>
    </xf>
    <xf numFmtId="0" fontId="24" fillId="45" borderId="0" xfId="0" applyNumberFormat="1" applyFont="1" applyFill="1" applyAlignment="1">
      <alignment horizontal="justify" vertical="center"/>
    </xf>
    <xf numFmtId="11" fontId="24" fillId="36" borderId="0" xfId="0" applyNumberFormat="1" applyFont="1" applyFill="1" applyBorder="1" applyAlignment="1">
      <alignment horizontal="right"/>
    </xf>
    <xf numFmtId="11" fontId="4" fillId="36" borderId="0" xfId="0" applyNumberFormat="1" applyFont="1" applyFill="1" applyBorder="1" applyAlignment="1">
      <alignment horizontal="right"/>
    </xf>
    <xf numFmtId="0" fontId="28" fillId="48" borderId="0" xfId="1" applyFont="1" applyFill="1" applyBorder="1" applyAlignment="1"/>
    <xf numFmtId="0" fontId="28" fillId="48" borderId="13" xfId="1" applyFont="1" applyFill="1" applyBorder="1" applyAlignment="1">
      <alignment horizontal="left"/>
    </xf>
    <xf numFmtId="0" fontId="28" fillId="48" borderId="0" xfId="1" applyFont="1" applyFill="1" applyBorder="1" applyAlignment="1">
      <alignment horizontal="left"/>
    </xf>
    <xf numFmtId="0" fontId="28" fillId="48" borderId="0" xfId="1" applyFont="1" applyFill="1" applyBorder="1"/>
    <xf numFmtId="0" fontId="28" fillId="48" borderId="0" xfId="1" applyFont="1" applyFill="1" applyBorder="1" applyAlignment="1">
      <alignment horizontal="right"/>
    </xf>
    <xf numFmtId="0" fontId="28" fillId="48" borderId="0" xfId="1" applyFont="1" applyFill="1" applyBorder="1" applyAlignment="1">
      <alignment horizontal="left" vertical="center"/>
    </xf>
    <xf numFmtId="165" fontId="29" fillId="48" borderId="0" xfId="1" applyNumberFormat="1" applyFont="1" applyFill="1" applyBorder="1" applyAlignment="1">
      <alignment horizontal="left" vertical="center"/>
    </xf>
    <xf numFmtId="165" fontId="30" fillId="48" borderId="0" xfId="1" applyNumberFormat="1" applyFont="1" applyFill="1" applyBorder="1" applyAlignment="1">
      <alignment horizontal="left" vertical="center"/>
    </xf>
    <xf numFmtId="0" fontId="28" fillId="48" borderId="0" xfId="0" applyFont="1" applyFill="1" applyBorder="1" applyAlignment="1">
      <alignment horizontal="left" vertical="center"/>
    </xf>
    <xf numFmtId="0" fontId="28" fillId="48" borderId="0" xfId="0" applyFont="1" applyFill="1" applyAlignment="1">
      <alignment horizontal="left" vertical="center"/>
    </xf>
    <xf numFmtId="0" fontId="27" fillId="48" borderId="0" xfId="1" applyFont="1" applyFill="1" applyBorder="1" applyAlignment="1">
      <alignment horizontal="right"/>
    </xf>
    <xf numFmtId="167" fontId="27" fillId="48" borderId="0" xfId="1" applyNumberFormat="1" applyFont="1" applyFill="1" applyBorder="1" applyAlignment="1">
      <alignment horizontal="right"/>
    </xf>
    <xf numFmtId="0" fontId="28" fillId="48" borderId="0" xfId="1" applyFont="1" applyFill="1" applyBorder="1" applyAlignment="1">
      <alignment vertical="center"/>
    </xf>
    <xf numFmtId="3" fontId="27" fillId="48" borderId="0" xfId="1" applyNumberFormat="1" applyFont="1" applyFill="1" applyBorder="1" applyAlignment="1">
      <alignment horizontal="right"/>
    </xf>
    <xf numFmtId="14" fontId="28" fillId="48" borderId="0" xfId="1" applyNumberFormat="1" applyFont="1" applyFill="1" applyBorder="1" applyAlignment="1">
      <alignment horizontal="right"/>
    </xf>
    <xf numFmtId="165" fontId="28" fillId="48" borderId="0" xfId="1" applyNumberFormat="1" applyFont="1" applyFill="1" applyBorder="1" applyAlignment="1">
      <alignment horizontal="right"/>
    </xf>
    <xf numFmtId="3" fontId="31" fillId="48" borderId="0" xfId="1" applyNumberFormat="1" applyFont="1" applyFill="1" applyBorder="1" applyAlignment="1"/>
    <xf numFmtId="11" fontId="27" fillId="48" borderId="0" xfId="1" applyNumberFormat="1" applyFont="1" applyFill="1" applyBorder="1" applyAlignment="1">
      <alignment horizontal="right"/>
    </xf>
    <xf numFmtId="4" fontId="31" fillId="48" borderId="0" xfId="1" applyNumberFormat="1" applyFont="1" applyFill="1" applyBorder="1" applyAlignment="1">
      <alignment horizontal="right"/>
    </xf>
    <xf numFmtId="4" fontId="31" fillId="48" borderId="0" xfId="1" applyNumberFormat="1" applyFont="1" applyFill="1" applyBorder="1" applyAlignment="1"/>
    <xf numFmtId="22" fontId="28" fillId="48" borderId="0" xfId="1" applyNumberFormat="1" applyFont="1" applyFill="1" applyBorder="1" applyAlignment="1"/>
    <xf numFmtId="0" fontId="32" fillId="48" borderId="0" xfId="1" applyFont="1" applyFill="1" applyBorder="1" applyAlignment="1"/>
    <xf numFmtId="0" fontId="32" fillId="50" borderId="0" xfId="1" applyFont="1" applyFill="1" applyBorder="1" applyAlignment="1">
      <alignment horizontal="left" vertical="center"/>
    </xf>
    <xf numFmtId="0" fontId="32" fillId="50" borderId="0" xfId="1" applyFont="1" applyFill="1" applyBorder="1" applyAlignment="1"/>
    <xf numFmtId="0" fontId="0" fillId="0" borderId="0" xfId="0" applyAlignment="1">
      <alignment textRotation="180"/>
    </xf>
    <xf numFmtId="0" fontId="0" fillId="0" borderId="0" xfId="0" applyAlignment="1">
      <alignment textRotation="90"/>
    </xf>
    <xf numFmtId="0" fontId="28" fillId="51" borderId="0" xfId="1" applyFont="1" applyFill="1" applyBorder="1"/>
    <xf numFmtId="0" fontId="28" fillId="51" borderId="0" xfId="1" applyFont="1" applyFill="1" applyBorder="1" applyAlignment="1">
      <alignment horizontal="center"/>
    </xf>
    <xf numFmtId="0" fontId="28" fillId="51" borderId="0" xfId="1" applyFont="1" applyFill="1" applyBorder="1" applyAlignment="1">
      <alignment horizontal="left" vertical="center"/>
    </xf>
    <xf numFmtId="0" fontId="28" fillId="51" borderId="0" xfId="1" applyFont="1" applyFill="1" applyBorder="1" applyAlignment="1">
      <alignment horizontal="center" vertical="center"/>
    </xf>
    <xf numFmtId="0" fontId="28" fillId="51" borderId="0" xfId="0" applyFont="1" applyFill="1" applyBorder="1" applyAlignment="1">
      <alignment horizontal="left" vertical="center"/>
    </xf>
    <xf numFmtId="0" fontId="28" fillId="51" borderId="0" xfId="1" quotePrefix="1" applyFont="1" applyFill="1" applyBorder="1" applyAlignment="1">
      <alignment horizontal="left" vertical="center"/>
    </xf>
    <xf numFmtId="165" fontId="28" fillId="51" borderId="0" xfId="1" applyNumberFormat="1" applyFont="1" applyFill="1" applyBorder="1" applyAlignment="1">
      <alignment horizontal="left" vertical="center"/>
    </xf>
    <xf numFmtId="3" fontId="28" fillId="51" borderId="0" xfId="1" applyNumberFormat="1" applyFont="1" applyFill="1" applyBorder="1" applyAlignment="1">
      <alignment horizontal="left" vertical="center"/>
    </xf>
    <xf numFmtId="0" fontId="28" fillId="48" borderId="0" xfId="1" applyNumberFormat="1" applyFont="1" applyFill="1" applyBorder="1" applyAlignment="1">
      <alignment horizontal="center"/>
    </xf>
    <xf numFmtId="0" fontId="28" fillId="48" borderId="0" xfId="1" quotePrefix="1" applyNumberFormat="1" applyFont="1" applyFill="1" applyBorder="1" applyAlignment="1">
      <alignment horizontal="center"/>
    </xf>
    <xf numFmtId="0" fontId="28" fillId="48" borderId="0" xfId="1" quotePrefix="1" applyNumberFormat="1" applyFont="1" applyFill="1" applyBorder="1" applyAlignment="1">
      <alignment horizontal="center" vertical="center"/>
    </xf>
    <xf numFmtId="0" fontId="28" fillId="48" borderId="0" xfId="1" applyNumberFormat="1" applyFont="1" applyFill="1" applyBorder="1" applyAlignment="1">
      <alignment horizontal="center" vertical="center"/>
    </xf>
    <xf numFmtId="0" fontId="28" fillId="49" borderId="0" xfId="1" applyFont="1" applyFill="1" applyBorder="1" applyAlignment="1">
      <alignment horizontal="center"/>
    </xf>
    <xf numFmtId="0" fontId="30" fillId="49" borderId="0" xfId="1" applyFont="1" applyFill="1" applyBorder="1" applyAlignment="1">
      <alignment horizontal="center"/>
    </xf>
    <xf numFmtId="0" fontId="30" fillId="49" borderId="0" xfId="1" applyFont="1" applyFill="1" applyBorder="1" applyAlignment="1">
      <alignment horizontal="center" vertical="center"/>
    </xf>
    <xf numFmtId="0" fontId="35" fillId="36" borderId="0" xfId="0" applyFont="1" applyFill="1" applyBorder="1"/>
    <xf numFmtId="0" fontId="24" fillId="36" borderId="0" xfId="0" applyFont="1" applyFill="1" applyBorder="1" applyAlignment="1">
      <alignment horizontal="right"/>
    </xf>
    <xf numFmtId="0" fontId="4" fillId="36" borderId="0" xfId="0" applyNumberFormat="1" applyFont="1" applyFill="1" applyBorder="1"/>
    <xf numFmtId="168" fontId="36" fillId="36" borderId="0" xfId="1" applyNumberFormat="1" applyFont="1" applyFill="1" applyBorder="1" applyAlignment="1">
      <alignment horizontal="right"/>
    </xf>
    <xf numFmtId="168" fontId="37" fillId="36" borderId="0" xfId="0" applyNumberFormat="1" applyFont="1" applyFill="1" applyBorder="1"/>
    <xf numFmtId="0" fontId="28" fillId="48" borderId="0" xfId="1" applyNumberFormat="1" applyFont="1" applyFill="1" applyBorder="1" applyAlignment="1"/>
    <xf numFmtId="0" fontId="28" fillId="48" borderId="11" xfId="1" applyFont="1" applyFill="1" applyBorder="1" applyAlignment="1"/>
    <xf numFmtId="14" fontId="28" fillId="48" borderId="18" xfId="1" applyNumberFormat="1" applyFont="1" applyFill="1" applyBorder="1" applyAlignment="1">
      <alignment horizontal="left"/>
    </xf>
    <xf numFmtId="165" fontId="28" fillId="48" borderId="19" xfId="1" applyNumberFormat="1" applyFont="1" applyFill="1" applyBorder="1" applyAlignment="1">
      <alignment horizontal="left"/>
    </xf>
    <xf numFmtId="14" fontId="28" fillId="48" borderId="19" xfId="1" applyNumberFormat="1" applyFont="1" applyFill="1" applyBorder="1" applyAlignment="1">
      <alignment horizontal="left"/>
    </xf>
    <xf numFmtId="164" fontId="28" fillId="48" borderId="20" xfId="1" applyNumberFormat="1" applyFont="1" applyFill="1" applyBorder="1" applyAlignment="1">
      <alignment horizontal="left"/>
    </xf>
    <xf numFmtId="0" fontId="38" fillId="36" borderId="10" xfId="1" applyFont="1" applyFill="1" applyBorder="1" applyAlignment="1">
      <alignment horizontal="center" vertical="center"/>
    </xf>
    <xf numFmtId="0" fontId="39" fillId="36" borderId="11" xfId="1" applyFont="1" applyFill="1" applyBorder="1" applyAlignment="1">
      <alignment horizontal="center"/>
    </xf>
    <xf numFmtId="0" fontId="40" fillId="36" borderId="11" xfId="1" applyFont="1" applyFill="1" applyBorder="1" applyAlignment="1">
      <alignment horizontal="center"/>
    </xf>
    <xf numFmtId="0" fontId="41" fillId="36" borderId="11" xfId="1" applyFont="1" applyFill="1" applyBorder="1" applyAlignment="1">
      <alignment horizontal="center"/>
    </xf>
    <xf numFmtId="0" fontId="36" fillId="36" borderId="11" xfId="1" applyFont="1" applyFill="1" applyBorder="1" applyAlignment="1"/>
    <xf numFmtId="0" fontId="36" fillId="36" borderId="12" xfId="1" applyFont="1" applyFill="1" applyBorder="1" applyAlignment="1"/>
    <xf numFmtId="0" fontId="42" fillId="36" borderId="14" xfId="1" applyFont="1" applyFill="1" applyBorder="1" applyAlignment="1">
      <alignment horizontal="left"/>
    </xf>
    <xf numFmtId="0" fontId="42" fillId="36" borderId="15" xfId="1" applyFont="1" applyFill="1" applyBorder="1" applyAlignment="1">
      <alignment horizontal="left"/>
    </xf>
    <xf numFmtId="0" fontId="42" fillId="36" borderId="15" xfId="1" applyFont="1" applyFill="1" applyBorder="1" applyAlignment="1">
      <alignment horizontal="left" vertical="center"/>
    </xf>
    <xf numFmtId="0" fontId="42" fillId="36" borderId="16" xfId="1" applyFont="1" applyFill="1" applyBorder="1" applyAlignment="1">
      <alignment horizontal="left"/>
    </xf>
    <xf numFmtId="3" fontId="43" fillId="48" borderId="17" xfId="1" applyNumberFormat="1" applyFont="1" applyFill="1" applyBorder="1" applyAlignment="1">
      <alignment horizontal="center" vertical="center"/>
    </xf>
    <xf numFmtId="0" fontId="31" fillId="48" borderId="0" xfId="1" quotePrefix="1" applyNumberFormat="1" applyFont="1" applyFill="1" applyBorder="1" applyAlignment="1">
      <alignment horizontal="left" vertical="center"/>
    </xf>
    <xf numFmtId="0" fontId="44" fillId="48" borderId="0" xfId="1" applyFont="1" applyFill="1" applyBorder="1" applyAlignment="1">
      <alignment horizontal="right"/>
    </xf>
    <xf numFmtId="11" fontId="45" fillId="36" borderId="0" xfId="0" applyNumberFormat="1" applyFont="1" applyFill="1" applyBorder="1" applyAlignment="1">
      <alignment horizontal="right" vertical="top"/>
    </xf>
    <xf numFmtId="0" fontId="46" fillId="36" borderId="0" xfId="0" applyFont="1" applyFill="1" applyBorder="1"/>
    <xf numFmtId="11" fontId="0" fillId="0" borderId="0" xfId="0" applyNumberFormat="1" applyFont="1" applyBorder="1"/>
    <xf numFmtId="11" fontId="47" fillId="0" borderId="0" xfId="0" applyNumberFormat="1" applyFont="1" applyBorder="1" applyAlignment="1">
      <alignment horizontal="right"/>
    </xf>
    <xf numFmtId="0" fontId="47" fillId="0" borderId="0" xfId="0" applyFont="1" applyFill="1" applyBorder="1"/>
    <xf numFmtId="0" fontId="0" fillId="52" borderId="0" xfId="0" applyFont="1" applyFill="1" applyBorder="1"/>
    <xf numFmtId="0" fontId="0" fillId="52" borderId="0" xfId="0" applyFont="1" applyFill="1" applyBorder="1" applyAlignment="1">
      <alignment horizontal="center"/>
    </xf>
  </cellXfs>
  <cellStyles count="87">
    <cellStyle name="20% - Accent1" xfId="20" builtinId="30" hidden="1"/>
    <cellStyle name="20% - Accent2" xfId="24" builtinId="34" hidden="1"/>
    <cellStyle name="20% - Accent3" xfId="28" builtinId="38" hidden="1"/>
    <cellStyle name="20% - Accent4" xfId="32" builtinId="42" hidden="1"/>
    <cellStyle name="20% - Accent5" xfId="36" builtinId="46" hidden="1"/>
    <cellStyle name="20% - Accent6" xfId="40" builtinId="50" hidden="1"/>
    <cellStyle name="40% - Accent1" xfId="21" builtinId="31" hidden="1"/>
    <cellStyle name="40% - Accent2" xfId="25" builtinId="35" hidden="1"/>
    <cellStyle name="40% - Accent3" xfId="29" builtinId="39" hidden="1"/>
    <cellStyle name="40% - Accent4" xfId="33" builtinId="43" hidden="1"/>
    <cellStyle name="40% - Accent5" xfId="37" builtinId="47" hidden="1"/>
    <cellStyle name="40% - Accent6" xfId="41" builtinId="51" hidden="1"/>
    <cellStyle name="60% - Accent1" xfId="22" builtinId="32" hidden="1"/>
    <cellStyle name="60% - Accent2" xfId="26" builtinId="36" hidden="1"/>
    <cellStyle name="60% - Accent3" xfId="30" builtinId="40" hidden="1"/>
    <cellStyle name="60% - Accent4" xfId="34" builtinId="44" hidden="1"/>
    <cellStyle name="60% - Accent5" xfId="38" builtinId="48" hidden="1"/>
    <cellStyle name="60% - Accent6" xfId="42" builtinId="52" hidden="1"/>
    <cellStyle name="Accent1" xfId="19" builtinId="29" hidden="1"/>
    <cellStyle name="Accent2" xfId="23" builtinId="33" hidden="1"/>
    <cellStyle name="Accent3" xfId="27" builtinId="37" hidden="1"/>
    <cellStyle name="Accent4" xfId="31" builtinId="41" hidden="1"/>
    <cellStyle name="Accent5" xfId="35" builtinId="45" hidden="1"/>
    <cellStyle name="Accent6" xfId="39" builtinId="49" hidden="1"/>
    <cellStyle name="Bad" xfId="8" builtinId="27" hidden="1"/>
    <cellStyle name="Calculation" xfId="12" builtinId="22" hidden="1"/>
    <cellStyle name="Check Cell" xfId="14" builtinId="23" hidden="1"/>
    <cellStyle name="Explanatory Text" xfId="17" builtinId="53"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Good" xfId="7" builtinId="26" hidden="1"/>
    <cellStyle name="Heading 1" xfId="3" builtinId="16" hidden="1"/>
    <cellStyle name="Heading 2" xfId="4" builtinId="17" hidden="1"/>
    <cellStyle name="Heading 3" xfId="5" builtinId="18" hidden="1"/>
    <cellStyle name="Heading 4" xfId="6" builtinId="19"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Input" xfId="10" builtinId="20" hidden="1"/>
    <cellStyle name="Linked Cell" xfId="13" builtinId="24" hidden="1"/>
    <cellStyle name="Neutral" xfId="9" builtinId="28" hidden="1"/>
    <cellStyle name="Normal" xfId="0" builtinId="0"/>
    <cellStyle name="Normal_mindhelp5" xfId="1"/>
    <cellStyle name="Note" xfId="16" builtinId="10" hidden="1"/>
    <cellStyle name="Output" xfId="11" builtinId="21" hidden="1"/>
    <cellStyle name="Title" xfId="2" builtinId="15" hidden="1"/>
    <cellStyle name="Total" xfId="18" builtinId="25" hidden="1"/>
    <cellStyle name="Warning Text" xfId="15"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CC"/>
      <color rgb="FFF6F97B"/>
      <color rgb="FFF5EFD7"/>
      <color rgb="FF39FD03"/>
      <color rgb="FF002200"/>
      <color rgb="FFB48900"/>
      <color rgb="FF080808"/>
      <color rgb="FFEEEEEE"/>
      <color rgb="FF420000"/>
      <color rgb="FF9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B1:R125"/>
  <sheetViews>
    <sheetView tabSelected="1" workbookViewId="0">
      <pane xSplit="3" topLeftCell="D1" activePane="topRight" state="frozen"/>
      <selection pane="topRight" activeCell="F17" sqref="F17"/>
    </sheetView>
  </sheetViews>
  <sheetFormatPr baseColWidth="10" defaultColWidth="8.83203125" defaultRowHeight="27.75" customHeight="1" x14ac:dyDescent="0"/>
  <cols>
    <col min="1" max="1" width="1" style="108" customWidth="1"/>
    <col min="2" max="2" width="3.5" style="139" customWidth="1"/>
    <col min="3" max="3" width="2" style="107" customWidth="1"/>
    <col min="4" max="4" width="130.33203125" style="105" customWidth="1"/>
    <col min="5" max="5" width="7.5" style="107" customWidth="1"/>
    <col min="6" max="6" width="9.33203125" style="108" customWidth="1"/>
    <col min="7" max="7" width="12.33203125" style="109" customWidth="1"/>
    <col min="8" max="8" width="56" style="110" customWidth="1"/>
    <col min="9" max="9" width="17.1640625" style="133" customWidth="1"/>
    <col min="10" max="10" width="4.5" style="143" customWidth="1"/>
    <col min="11" max="11" width="13.6640625" style="131" customWidth="1"/>
    <col min="12" max="12" width="5.33203125" style="131" customWidth="1"/>
    <col min="13" max="13" width="6.33203125" style="132" customWidth="1"/>
    <col min="14" max="14" width="5.1640625" style="108" customWidth="1"/>
    <col min="15" max="15" width="4.6640625" style="108" customWidth="1"/>
    <col min="16" max="16" width="43.5" style="108" customWidth="1"/>
    <col min="17" max="17" width="28.5" style="108" customWidth="1"/>
    <col min="18" max="18" width="172.1640625" style="108" customWidth="1"/>
    <col min="19" max="19" width="19.1640625" style="108" customWidth="1"/>
    <col min="20" max="20" width="6.1640625" style="108" customWidth="1"/>
    <col min="21" max="21" width="5.83203125" style="108" customWidth="1"/>
    <col min="22" max="22" width="5" style="108" customWidth="1"/>
    <col min="23" max="23" width="38.33203125" style="108" customWidth="1"/>
    <col min="24" max="24" width="5.6640625" style="108" customWidth="1"/>
    <col min="25" max="25" width="5.33203125" style="108" customWidth="1"/>
    <col min="26" max="26" width="5" style="108" customWidth="1"/>
    <col min="27" max="27" width="4.6640625" style="108" customWidth="1"/>
    <col min="28" max="28" width="26.83203125" style="108" customWidth="1"/>
    <col min="29" max="29" width="5" style="108" customWidth="1"/>
    <col min="30" max="30" width="5.6640625" style="108" customWidth="1"/>
    <col min="31" max="31" width="6.5" style="108" customWidth="1"/>
    <col min="32" max="32" width="5.5" style="108" customWidth="1"/>
    <col min="33" max="33" width="19.5" style="108" customWidth="1"/>
    <col min="34" max="34" width="6" style="108" customWidth="1"/>
    <col min="35" max="35" width="4.83203125" style="108" customWidth="1"/>
    <col min="36" max="36" width="6" style="108" customWidth="1"/>
    <col min="37" max="37" width="5.1640625" style="108" customWidth="1"/>
    <col min="38" max="38" width="25.33203125" style="108" customWidth="1"/>
    <col min="39" max="40" width="5.5" style="108" customWidth="1"/>
    <col min="41" max="41" width="4.83203125" style="108" customWidth="1"/>
    <col min="42" max="42" width="5.5" style="108" customWidth="1"/>
    <col min="43" max="43" width="30.1640625" style="108" customWidth="1"/>
    <col min="44" max="44" width="4.6640625" style="108" customWidth="1"/>
    <col min="45" max="46" width="5" style="108" customWidth="1"/>
    <col min="47" max="47" width="5.1640625" style="108" customWidth="1"/>
    <col min="48" max="48" width="15.6640625" style="108" customWidth="1"/>
    <col min="49" max="49" width="5" style="108" customWidth="1"/>
    <col min="50" max="50" width="4.33203125" style="108" customWidth="1"/>
    <col min="51" max="51" width="4.6640625" style="108" customWidth="1"/>
    <col min="52" max="52" width="5.33203125" style="108" customWidth="1"/>
    <col min="53" max="55" width="8.83203125" style="108"/>
    <col min="56" max="56" width="22.33203125" style="108" customWidth="1"/>
    <col min="57" max="57" width="25.6640625" style="108" customWidth="1"/>
    <col min="58" max="58" width="21.6640625" style="108" customWidth="1"/>
    <col min="59" max="59" width="8.83203125" style="108"/>
    <col min="60" max="60" width="5.6640625" style="108" customWidth="1"/>
    <col min="61" max="61" width="11.1640625" style="108" customWidth="1"/>
    <col min="62" max="64" width="4.5" style="108" customWidth="1"/>
    <col min="65" max="65" width="2.5" style="108" customWidth="1"/>
    <col min="66" max="66" width="19.5" style="108" customWidth="1"/>
    <col min="67" max="67" width="9.6640625" style="108" customWidth="1"/>
    <col min="68" max="68" width="4.83203125" style="108" customWidth="1"/>
    <col min="69" max="69" width="12" style="108" customWidth="1"/>
    <col min="70" max="72" width="3.83203125" style="108" customWidth="1"/>
    <col min="73" max="73" width="18.1640625" style="108" customWidth="1"/>
    <col min="74" max="74" width="2.83203125" style="108" customWidth="1"/>
    <col min="75" max="75" width="16.5" style="108" customWidth="1"/>
    <col min="76" max="76" width="10" style="108" customWidth="1"/>
    <col min="77" max="77" width="3.6640625" style="108" customWidth="1"/>
    <col min="78" max="78" width="9.5" style="108" customWidth="1"/>
    <col min="79" max="81" width="4.1640625" style="108" customWidth="1"/>
    <col min="82" max="82" width="24.1640625" style="108" customWidth="1"/>
    <col min="83" max="16384" width="8.83203125" style="108"/>
  </cols>
  <sheetData>
    <row r="1" spans="2:13" ht="27.75" customHeight="1" thickBot="1">
      <c r="D1" s="167">
        <f>'My Story'!E1</f>
        <v>2.3109724665594486E+141</v>
      </c>
      <c r="F1" s="151">
        <f>'My Story'!E1</f>
        <v>2.3109724665594486E+141</v>
      </c>
      <c r="G1" s="107" t="s">
        <v>3765</v>
      </c>
    </row>
    <row r="2" spans="2:13" ht="35" customHeight="1">
      <c r="B2" s="168" t="s">
        <v>7906</v>
      </c>
      <c r="C2" s="106"/>
      <c r="D2" s="152"/>
      <c r="F2" s="111" t="s">
        <v>7905</v>
      </c>
    </row>
    <row r="3" spans="2:13" ht="30.75" customHeight="1">
      <c r="B3" s="139">
        <v>1</v>
      </c>
      <c r="C3" s="163"/>
      <c r="D3" s="157" t="str">
        <f ca="1" xml:space="preserve"> I4&amp;" "&amp;I31&amp;" and the " &amp; I22 &amp; " of the " &amp; I8</f>
        <v>Youth's hut and the failure of the bet</v>
      </c>
      <c r="F3" s="111"/>
      <c r="G3" s="108"/>
    </row>
    <row r="4" spans="2:13" ht="20.25" customHeight="1">
      <c r="B4" s="139">
        <v>2</v>
      </c>
      <c r="C4" s="164"/>
      <c r="D4" s="158" t="str">
        <f ca="1">I92</f>
        <v>For Ralph Ellison</v>
      </c>
      <c r="F4" s="112"/>
      <c r="G4" s="108"/>
      <c r="I4" s="133" t="str">
        <f ca="1">INDEX('My Story'!B:B,INT((RAND()*48)+5),1)</f>
        <v>Youth's</v>
      </c>
      <c r="J4" s="144" t="s">
        <v>4196</v>
      </c>
      <c r="K4" s="131" t="s">
        <v>151</v>
      </c>
      <c r="L4" s="131">
        <v>1</v>
      </c>
      <c r="M4" s="132">
        <f>'My Story'!B4</f>
        <v>48</v>
      </c>
    </row>
    <row r="5" spans="2:13" ht="17" customHeight="1">
      <c r="C5" s="164"/>
      <c r="D5" s="159"/>
      <c r="F5" s="153" t="s">
        <v>29</v>
      </c>
      <c r="G5" s="110"/>
      <c r="I5" s="133">
        <f ca="1">INDEX('My Story'!AK:AK,INT((RAND()*25)+5),1)</f>
        <v>0</v>
      </c>
      <c r="J5" s="144" t="s">
        <v>1592</v>
      </c>
      <c r="K5" s="133" t="s">
        <v>1036</v>
      </c>
      <c r="L5" s="131">
        <v>1</v>
      </c>
      <c r="M5" s="132">
        <f>'My Story'!AK4</f>
        <v>24</v>
      </c>
    </row>
    <row r="6" spans="2:13" ht="21" customHeight="1">
      <c r="B6" s="139">
        <v>3</v>
      </c>
      <c r="C6" s="164"/>
      <c r="D6" s="160" t="str">
        <f ca="1">I56&amp;" of this "&amp;I15&amp;"'s "&amp;I19&amp;", when they "&amp;I79&amp;" to "&amp;I91&amp;" "&amp;I20&amp;"."</f>
        <v>Seek here answers of this leader's humiliation, when they dreamt to reject hero.</v>
      </c>
      <c r="F6" s="154">
        <f ca="1">TODAY()</f>
        <v>43582</v>
      </c>
      <c r="G6" s="110"/>
      <c r="J6" s="144"/>
      <c r="K6" s="133"/>
      <c r="L6" s="131">
        <v>1</v>
      </c>
    </row>
    <row r="7" spans="2:13" s="110" customFormat="1" ht="21" customHeight="1">
      <c r="B7" s="139"/>
      <c r="C7" s="164"/>
      <c r="D7" s="161"/>
      <c r="E7" s="107"/>
      <c r="F7" s="155" t="s">
        <v>30</v>
      </c>
      <c r="G7" s="109"/>
      <c r="I7" s="133" t="str">
        <f ca="1">INDEX('My Story'!AS:AS,INT((RAND()*1784)+5),1)</f>
        <v>masturbation</v>
      </c>
      <c r="J7" s="145" t="s">
        <v>1587</v>
      </c>
      <c r="K7" s="133" t="s">
        <v>1037</v>
      </c>
      <c r="L7" s="131">
        <v>1</v>
      </c>
      <c r="M7" s="132">
        <f>'My Story'!AS4</f>
        <v>1783</v>
      </c>
    </row>
    <row r="8" spans="2:13" s="110" customFormat="1" ht="21" customHeight="1">
      <c r="B8" s="139">
        <v>4</v>
      </c>
      <c r="C8" s="165"/>
      <c r="D8" s="161" t="str">
        <f ca="1">I97&amp;" "&amp;I98&amp;" "&amp;I99&amp;" "&amp;I93&amp;", "&amp;I100&amp;" "&amp;I63&amp;", during a "&amp;I27&amp;"."</f>
        <v>Here is the story of protagonist, known as Alexandra, who hoped to be profound, during a concert.</v>
      </c>
      <c r="E8" s="107"/>
      <c r="F8" s="156">
        <f ca="1">NOW()</f>
        <v>43582.562276273151</v>
      </c>
      <c r="I8" s="137" t="str">
        <f ca="1">INDEX('My Story'!Y:Y,INT((RAND()*372)+5),1)</f>
        <v>bet</v>
      </c>
      <c r="J8" s="145" t="s">
        <v>1632</v>
      </c>
      <c r="K8" s="133" t="s">
        <v>151</v>
      </c>
      <c r="L8" s="131">
        <v>1</v>
      </c>
      <c r="M8" s="134">
        <f>'My Story'!Y4</f>
        <v>372</v>
      </c>
    </row>
    <row r="9" spans="2:13" s="110" customFormat="1" ht="21" customHeight="1">
      <c r="B9" s="140">
        <v>5</v>
      </c>
      <c r="C9" s="165"/>
      <c r="D9" s="161" t="str">
        <f ca="1">I101&amp;" "&amp;I93&amp;"'s "&amp;I78&amp;" was a "&amp;I18&amp;", " &amp;I17&amp;  " " &amp; I20</f>
        <v>from Alexandra's life was a glamorous, sombre hero</v>
      </c>
      <c r="E9" s="107"/>
      <c r="I9" s="137" t="str">
        <f ca="1">INDEX('My Story'!K:K,INT((RAND()*510)+5),1)</f>
        <v>multiple millionaire</v>
      </c>
      <c r="J9" s="145" t="s">
        <v>1540</v>
      </c>
      <c r="K9" s="133" t="s">
        <v>11</v>
      </c>
      <c r="L9" s="131">
        <v>1</v>
      </c>
      <c r="M9" s="134">
        <f>'My Story'!K4</f>
        <v>510</v>
      </c>
    </row>
    <row r="10" spans="2:13" s="110" customFormat="1" ht="21" customHeight="1">
      <c r="B10" s="139">
        <v>6</v>
      </c>
      <c r="C10" s="165"/>
      <c r="D10" s="161" t="str">
        <f ca="1">"A"&amp;" " &amp; I81 &amp;" "&amp;I9&amp;", named "&amp;I94 &amp;" "&amp;I33&amp;" to "&amp;I34&amp;" "&amp;I93&amp;", about the "&amp;I20&amp;"."</f>
        <v>A immeasurable multiple millionaire, named Benjamin evidently aimed to communicate with Alexandra, about the hero.</v>
      </c>
      <c r="E10" s="107"/>
      <c r="F10" s="108"/>
      <c r="G10" s="109"/>
      <c r="I10" s="135" t="str">
        <f ca="1">INDEX('My Story'!O:O,INT((RAND()*44)+5),1)</f>
        <v>loathing</v>
      </c>
      <c r="J10" s="145" t="s">
        <v>1541</v>
      </c>
      <c r="K10" s="135" t="s">
        <v>44</v>
      </c>
      <c r="L10" s="131">
        <v>1</v>
      </c>
      <c r="M10" s="134">
        <f>'My Story'!O4</f>
        <v>44</v>
      </c>
    </row>
    <row r="11" spans="2:13" ht="21" customHeight="1">
      <c r="B11" s="139">
        <v>7</v>
      </c>
      <c r="C11" s="164"/>
      <c r="D11" s="161" t="str">
        <f ca="1">I93&amp;" "&amp;I85&amp;" that the " &amp;I9&amp;" 's "&amp;I44&amp;" might have them "&amp;I91&amp;" this "&amp;I20&amp;"."</f>
        <v>Alexandra judged that the multiple millionaire 's negotiation might have them reject this hero.</v>
      </c>
      <c r="F11" s="107"/>
      <c r="I11" s="135" t="str">
        <f ca="1">INDEX('My Story'!P:P,INT((RAND()*38)+5),1)</f>
        <v>Listen well</v>
      </c>
      <c r="J11" s="144" t="s">
        <v>2057</v>
      </c>
      <c r="K11" s="133" t="s">
        <v>3657</v>
      </c>
      <c r="L11" s="131">
        <v>1</v>
      </c>
      <c r="M11" s="132">
        <f>'My Story'!P4</f>
        <v>38</v>
      </c>
    </row>
    <row r="12" spans="2:13" s="110" customFormat="1" ht="21" customHeight="1">
      <c r="B12" s="140">
        <v>8</v>
      </c>
      <c r="C12" s="165"/>
      <c r="D12" s="161" t="str">
        <f ca="1">"They "&amp;I71&amp;" in their "&amp;I72&amp;" of "&amp;I10&amp;" with this "&amp;I20&amp;"s "&amp;I13 &amp; "."</f>
        <v>They were linked in their tactics of loathing with this heros attraction.</v>
      </c>
      <c r="E12" s="107"/>
      <c r="F12" s="108"/>
      <c r="G12" s="109"/>
      <c r="I12" s="135" t="str">
        <f ca="1">INDEX('My Story'!G:G,INT((RAND()*33)+5),1)</f>
        <v>intricate</v>
      </c>
      <c r="J12" s="145" t="s">
        <v>1542</v>
      </c>
      <c r="K12" s="136" t="s">
        <v>1524</v>
      </c>
      <c r="L12" s="131">
        <v>1</v>
      </c>
      <c r="M12" s="134">
        <f>'My Story'!G4</f>
        <v>33</v>
      </c>
    </row>
    <row r="13" spans="2:13" ht="21" customHeight="1">
      <c r="B13" s="139">
        <v>9</v>
      </c>
      <c r="C13" s="164"/>
      <c r="D13" s="161" t="str">
        <f ca="1">"The "&amp;I9&amp;" then used "&amp;I18&amp; " "&amp;I10&amp;" and a "&amp;I8 &amp; " on the " &amp; I20&amp; "."</f>
        <v>The multiple millionaire then used glamorous loathing and a bet on the hero.</v>
      </c>
      <c r="G13" s="107"/>
      <c r="I13" s="135" t="str">
        <f ca="1">INDEX('My Story'!O:O,INT((RAND()*44)+5),1)</f>
        <v>attraction</v>
      </c>
      <c r="J13" s="144" t="s">
        <v>1541</v>
      </c>
      <c r="K13" s="135" t="s">
        <v>44</v>
      </c>
      <c r="L13" s="131">
        <v>1</v>
      </c>
      <c r="M13" s="132">
        <f>'My Story'!O4</f>
        <v>44</v>
      </c>
    </row>
    <row r="14" spans="2:13" ht="21" customHeight="1">
      <c r="B14" s="139">
        <v>10</v>
      </c>
      <c r="C14" s="164"/>
      <c r="D14" s="161" t="str">
        <f ca="1">"they, with "&amp;I84&amp;" "&amp; I46 &amp;", thought that to "&amp;I39&amp;" this "&amp;I20&amp;", with "&amp;I8&amp;"s, was " &amp;I68</f>
        <v>they, with hidden creativity, thought that to ask this hero, with bets, was with consideration</v>
      </c>
      <c r="H14" s="113"/>
      <c r="I14" s="135" t="str">
        <f ca="1">INDEX('My Story'!AJ:AJ,INT((RAND()*100)+5),1)</f>
        <v>self important</v>
      </c>
      <c r="J14" s="144" t="s">
        <v>1591</v>
      </c>
      <c r="L14" s="131">
        <v>1</v>
      </c>
      <c r="M14" s="132">
        <f>'My Story'!AJ4</f>
        <v>100</v>
      </c>
    </row>
    <row r="15" spans="2:13" ht="21" customHeight="1">
      <c r="B15" s="141">
        <v>11</v>
      </c>
      <c r="C15" s="164"/>
      <c r="D15" s="161" t="str">
        <f ca="1">"Soon " &amp;I93&amp;" felt "&amp;I64&amp;", as our "&amp;I15&amp;" "&amp; I41&amp;" a "&amp;I22&amp;" for the " &amp;I20 &amp; "."</f>
        <v>Soon Alexandra felt envious, as our leader seeded a failure for the hero.</v>
      </c>
      <c r="G15" s="169"/>
      <c r="H15" s="113"/>
      <c r="I15" s="135" t="str">
        <f ca="1">INDEX('My Story'!AK:AK,INT((RAND()*24)+5),1)</f>
        <v>leader</v>
      </c>
      <c r="J15" s="144" t="s">
        <v>1592</v>
      </c>
      <c r="L15" s="131">
        <v>1</v>
      </c>
      <c r="M15" s="132">
        <f>'My Story'!AK4</f>
        <v>24</v>
      </c>
    </row>
    <row r="16" spans="2:13" ht="21" customHeight="1">
      <c r="B16" s="142">
        <v>12</v>
      </c>
      <c r="C16" s="164"/>
      <c r="D16" s="161" t="str">
        <f ca="1" xml:space="preserve"> "It was " &amp;I76&amp;  ", " &amp;I26&amp;" "&amp;I27&amp;", a now "  &amp;I14&amp;" " &amp; I93 &amp; " " &amp;I77&amp; " the " &amp; I22 &amp; "."</f>
        <v>It was after spells had been cast, on a ominous concert, a now self important Alexandra prophesised the failure.</v>
      </c>
      <c r="H16" s="113"/>
      <c r="I16" s="133" t="str">
        <f ca="1">INDEX('My Story'!F:F,INT((RAND()*38)+5),1)</f>
        <v>mental realm</v>
      </c>
      <c r="J16" s="144" t="s">
        <v>1536</v>
      </c>
      <c r="K16" s="131" t="s">
        <v>49</v>
      </c>
      <c r="L16" s="131">
        <v>1</v>
      </c>
      <c r="M16" s="132">
        <f>'My Story'!F4</f>
        <v>38</v>
      </c>
    </row>
    <row r="17" spans="2:13" ht="21" customHeight="1">
      <c r="B17" s="139">
        <v>13</v>
      </c>
      <c r="C17" s="164"/>
      <c r="D17" s="161" t="str">
        <f ca="1">"Their "&amp;I12&amp;" "&amp;I10&amp;" to "&amp;I91&amp;" "&amp;I20&amp;", held a "&amp;I62&amp;" "&amp;I38&amp;" that was "&amp;I59&amp;"."</f>
        <v>Their intricate loathing to reject hero, held a unique magic that was terrific.</v>
      </c>
      <c r="H17" s="113"/>
      <c r="I17" s="135" t="str">
        <f ca="1">INDEX('My Story'!E:E,INT((RAND()*67)+5),1)</f>
        <v>sombre</v>
      </c>
      <c r="J17" s="144" t="s">
        <v>1535</v>
      </c>
      <c r="K17" s="131" t="s">
        <v>50</v>
      </c>
      <c r="L17" s="131">
        <v>1</v>
      </c>
      <c r="M17" s="132">
        <f>'My Story'!E4</f>
        <v>67</v>
      </c>
    </row>
    <row r="18" spans="2:13" ht="21" customHeight="1">
      <c r="B18" s="139">
        <v>14</v>
      </c>
      <c r="C18" s="164"/>
      <c r="D18" s="161" t="str">
        <f ca="1">I29&amp;" "&amp;I30&amp;" "&amp;I31&amp; " "&amp;I93&amp; ", "&amp;I83&amp;" the "&amp;I8&amp;"."</f>
        <v>circling a daunting hut Alexandra, taught the bet.</v>
      </c>
      <c r="H18" s="113"/>
      <c r="I18" s="135" t="str">
        <f ca="1">INDEX('My Story'!C:C,INT((RAND()*212)+5),1)</f>
        <v>glamorous</v>
      </c>
      <c r="J18" s="144" t="s">
        <v>1538</v>
      </c>
      <c r="K18" s="131" t="s">
        <v>5150</v>
      </c>
      <c r="L18" s="131">
        <v>1</v>
      </c>
      <c r="M18" s="132">
        <f>'My Story'!C4</f>
        <v>212</v>
      </c>
    </row>
    <row r="19" spans="2:13" ht="21" customHeight="1">
      <c r="B19" s="139">
        <v>15</v>
      </c>
      <c r="C19" s="164"/>
      <c r="D19" s="161" t="str">
        <f ca="1">"So to "&amp;I45&amp;" their "&amp;I16&amp;", in a "&amp;I19&amp;"."</f>
        <v>So to weaken their mental realm, in a humiliation.</v>
      </c>
      <c r="H19" s="113"/>
      <c r="I19" s="135" t="str">
        <f ca="1">INDEX('My Story'!D:D,INT((RAND()*244)+5),1)</f>
        <v>humiliation</v>
      </c>
      <c r="J19" s="144" t="s">
        <v>1543</v>
      </c>
      <c r="K19" s="131" t="s">
        <v>4592</v>
      </c>
      <c r="L19" s="131">
        <v>1</v>
      </c>
      <c r="M19" s="132">
        <f>'My Story'!D4</f>
        <v>244</v>
      </c>
    </row>
    <row r="20" spans="2:13" ht="21" customHeight="1">
      <c r="B20" s="139">
        <v>16</v>
      </c>
      <c r="C20" s="164"/>
      <c r="D20" s="161" t="str">
        <f ca="1">"Soon " &amp;I93&amp;" felt "&amp;I64&amp;", as our "&amp;I15&amp;" "&amp; I41&amp;" a "&amp;I22&amp;" for the " &amp;I20 &amp; "."</f>
        <v>Soon Alexandra felt envious, as our leader seeded a failure for the hero.</v>
      </c>
      <c r="H20" s="113"/>
      <c r="I20" s="135" t="str">
        <f ca="1">INDEX('My Story'!AP:AP,INT((RAND()*137)+5),1)</f>
        <v>hero</v>
      </c>
      <c r="J20" s="144" t="s">
        <v>1633</v>
      </c>
      <c r="L20" s="131">
        <v>1</v>
      </c>
      <c r="M20" s="132">
        <f>'My Story'!AP4</f>
        <v>137</v>
      </c>
    </row>
    <row r="21" spans="2:13" ht="21" customHeight="1">
      <c r="B21" s="139">
        <v>17</v>
      </c>
      <c r="C21" s="164"/>
      <c r="D21" s="161" t="str">
        <f ca="1">"Meanwhile the "&amp;I70 &amp;" " &amp;I9 &amp; " used a "&amp;I59&amp;" "&amp;I24 &amp; " with "&amp;I17&amp;" "&amp;I46  &amp;"."</f>
        <v>Meanwhile the trembling multiple millionaire used a terrific retirement village manager with sombre creativity.</v>
      </c>
      <c r="H21" s="114"/>
      <c r="I21" s="135" t="str">
        <f ca="1">INDEX('My Story'!AQ:AQ,INT((RAND()*701)+5),1)</f>
        <v>travel agency manager</v>
      </c>
      <c r="J21" s="144" t="s">
        <v>1615</v>
      </c>
      <c r="L21" s="131">
        <v>1</v>
      </c>
      <c r="M21" s="132">
        <f>'My Story'!AQ4</f>
        <v>701</v>
      </c>
    </row>
    <row r="22" spans="2:13" ht="21" customHeight="1">
      <c r="B22" s="139">
        <v>18</v>
      </c>
      <c r="C22" s="164"/>
      <c r="D22" s="161" t="str">
        <f ca="1">"In the " &amp;I31 &amp;", the " &amp; I15 &amp; "'s "&amp;I25&amp;", and the "&amp;I23&amp;" "&amp;I22&amp;", caused the "&amp;I50&amp;" "&amp;I8&amp;" to be "&amp;I32 &amp; "."</f>
        <v>In the hut, the leader's spell, and the gloomy failure, caused the hysterical bet to be found.</v>
      </c>
      <c r="H22" s="114"/>
      <c r="I22" s="135" t="str">
        <f ca="1">INDEX('My Story'!AU:AU,INT((RAND()*228)+5),1)</f>
        <v>failure</v>
      </c>
      <c r="J22" s="144" t="s">
        <v>1588</v>
      </c>
      <c r="K22" s="131" t="s">
        <v>1043</v>
      </c>
      <c r="L22" s="131">
        <v>1</v>
      </c>
      <c r="M22" s="132">
        <f>'My Story'!AU4</f>
        <v>228</v>
      </c>
    </row>
    <row r="23" spans="2:13" ht="21" customHeight="1">
      <c r="B23" s="139">
        <v>19</v>
      </c>
      <c r="C23" s="164"/>
      <c r="D23" s="161" t="str">
        <f ca="1">"The " &amp; I73&amp;" to " &amp;I91&amp;" " &amp;I20&amp;" was as a " &amp; I74 &amp;", in the " &amp;I75&amp; " of this "&amp;I35&amp;" "&amp;I9 &amp; "."</f>
        <v>The conflict to reject hero was as a made pure, in the reformation of this ignorant multiple millionaire.</v>
      </c>
      <c r="H23" s="113"/>
      <c r="I23" s="135" t="str">
        <f ca="1">INDEX('My Story'!AT:AT,INT((RAND()*133)+5),1)</f>
        <v>gloomy</v>
      </c>
      <c r="J23" s="144" t="s">
        <v>1589</v>
      </c>
      <c r="K23" s="131" t="s">
        <v>1045</v>
      </c>
      <c r="L23" s="131">
        <v>1</v>
      </c>
      <c r="M23" s="132">
        <f>'My Story'!AT4</f>
        <v>133</v>
      </c>
    </row>
    <row r="24" spans="2:13" ht="21" customHeight="1">
      <c r="B24" s="139">
        <v>20</v>
      </c>
      <c r="C24" s="164"/>
      <c r="D24" s="161" t="str">
        <f ca="1">"The final " &amp;I49&amp;"of this "&amp;I8 &amp;" was then "&amp;I51&amp;" by " &amp;I93 &amp; "."</f>
        <v>The final rejection of this bet was then utilised by Alexandra.</v>
      </c>
      <c r="H24" s="113"/>
      <c r="I24" s="135" t="str">
        <f ca="1">INDEX('My Story'!AS:AS,INT((RAND()*1783)+5),1)</f>
        <v>retirement village manager</v>
      </c>
      <c r="J24" s="144" t="s">
        <v>1587</v>
      </c>
      <c r="K24" s="131" t="s">
        <v>1041</v>
      </c>
      <c r="L24" s="131">
        <v>2</v>
      </c>
      <c r="M24" s="132">
        <f>'My Story'!AS4</f>
        <v>1783</v>
      </c>
    </row>
    <row r="25" spans="2:13" ht="21" customHeight="1">
      <c r="B25" s="139">
        <v>21</v>
      </c>
      <c r="C25" s="164"/>
      <c r="D25" s="161" t="str">
        <f ca="1">I93 &amp; "'s own "&amp;I43&amp;" form of "&amp;I44&amp; ", "&amp; I82&amp; " with a "&amp;I37&amp;" "&amp;I9 &amp; ","</f>
        <v>Alexandra's own strong form of negotiation, fusing with a needing multiple millionaire,</v>
      </c>
      <c r="H25" s="113"/>
      <c r="I25" s="135" t="str">
        <f ca="1">INDEX('My Story'!AR:AR,INT((RAND()*33)+5),1)</f>
        <v>spell</v>
      </c>
      <c r="J25" s="144" t="s">
        <v>1586</v>
      </c>
      <c r="K25" s="131" t="s">
        <v>1044</v>
      </c>
      <c r="L25" s="131">
        <v>1</v>
      </c>
      <c r="M25" s="132">
        <f>'My Story'!AR4</f>
        <v>33</v>
      </c>
    </row>
    <row r="26" spans="2:13" ht="21" customHeight="1">
      <c r="B26" s="139">
        <v>23</v>
      </c>
      <c r="C26" s="164"/>
      <c r="D26" s="161" t="str">
        <f ca="1">I102&amp;" " &amp;I52 &amp; " in this " &amp;I63&amp; " "&amp;I53 &amp;" "&amp;I80 &amp;"."</f>
        <v>helped them to be volatile in this profound psychological presumption.</v>
      </c>
      <c r="H26" s="113"/>
      <c r="I26" s="135" t="str">
        <f ca="1">INDEX('My Story'!AC:AC,INT((RAND()*34)+5),1)</f>
        <v>on a ominous</v>
      </c>
      <c r="J26" s="144" t="s">
        <v>1537</v>
      </c>
      <c r="L26" s="131">
        <v>1</v>
      </c>
      <c r="M26" s="132">
        <f>'My Story'!AC4</f>
        <v>34</v>
      </c>
    </row>
    <row r="27" spans="2:13" ht="21" customHeight="1">
      <c r="B27" s="139">
        <v>24</v>
      </c>
      <c r="C27" s="166"/>
      <c r="D27" s="162" t="str">
        <f ca="1">I11 &amp; " " &amp;I57 &amp; ", of "&amp;I93 &amp;", with their " &amp;I25&amp; " of a " &amp;I24 &amp; "."</f>
        <v>Listen well secretly, of Alexandra, with their spell of a retirement village manager.</v>
      </c>
      <c r="I27" s="135" t="str">
        <f ca="1" xml:space="preserve"> INDEX('My Story'!D:D,INT((RAND()*244)+5),1)</f>
        <v>concert</v>
      </c>
      <c r="J27" s="144" t="s">
        <v>1543</v>
      </c>
      <c r="K27" s="131" t="s">
        <v>4592</v>
      </c>
      <c r="L27" s="131">
        <v>1</v>
      </c>
      <c r="M27" s="132">
        <f>'My Story'!D4</f>
        <v>244</v>
      </c>
    </row>
    <row r="28" spans="2:13" ht="21" customHeight="1">
      <c r="B28" s="108"/>
      <c r="C28" s="162"/>
      <c r="D28" s="162"/>
      <c r="E28" s="108"/>
      <c r="I28" s="135" t="str">
        <f ca="1">INDEX('My Story'!AH:AH,INT((RAND()*43)+5),1)</f>
        <v>healed</v>
      </c>
      <c r="J28" s="144" t="s">
        <v>1622</v>
      </c>
      <c r="K28" s="131" t="s">
        <v>45</v>
      </c>
      <c r="L28" s="131">
        <v>1</v>
      </c>
      <c r="M28" s="132">
        <f>'My Story'!AH4</f>
        <v>43</v>
      </c>
    </row>
    <row r="29" spans="2:13" ht="21" customHeight="1">
      <c r="B29" s="108"/>
      <c r="C29" s="108"/>
      <c r="D29" s="108"/>
      <c r="E29" s="108"/>
      <c r="I29" s="135" t="str">
        <f ca="1">INDEX('My Story'!AI:AI,INT((RAND()*47)+5),1)</f>
        <v>circling</v>
      </c>
      <c r="J29" s="144" t="s">
        <v>1630</v>
      </c>
      <c r="K29" s="131" t="s">
        <v>3664</v>
      </c>
      <c r="L29" s="131">
        <v>1</v>
      </c>
      <c r="M29" s="132">
        <f>'My Story'!AI4</f>
        <v>47</v>
      </c>
    </row>
    <row r="30" spans="2:13" ht="21" customHeight="1">
      <c r="B30" s="108"/>
      <c r="C30" s="108"/>
      <c r="D30" s="108"/>
      <c r="E30" s="108"/>
      <c r="I30" s="135" t="str">
        <f ca="1">INDEX('My Story'!AE:AE,INT((RAND()*51)+5),1)</f>
        <v>a daunting</v>
      </c>
      <c r="J30" s="144" t="s">
        <v>1590</v>
      </c>
      <c r="K30" s="131" t="s">
        <v>3661</v>
      </c>
      <c r="L30" s="131">
        <v>1</v>
      </c>
      <c r="M30" s="132">
        <f>'My Story'!AE4</f>
        <v>51</v>
      </c>
    </row>
    <row r="31" spans="2:13" ht="21" customHeight="1">
      <c r="B31" s="108"/>
      <c r="C31" s="108"/>
      <c r="D31" s="108"/>
      <c r="E31" s="108"/>
      <c r="I31" s="133" t="str">
        <f ca="1">INDEX('My Story'!AF:AF,INT((RAND()*1344)+5),1)</f>
        <v>hut</v>
      </c>
      <c r="J31" s="144" t="s">
        <v>1593</v>
      </c>
      <c r="K31" s="131" t="s">
        <v>774</v>
      </c>
      <c r="L31" s="131">
        <v>1</v>
      </c>
      <c r="M31" s="132">
        <f>'My Story'!AF4</f>
        <v>1344</v>
      </c>
    </row>
    <row r="32" spans="2:13" ht="21" customHeight="1">
      <c r="B32" s="108"/>
      <c r="C32" s="108"/>
      <c r="D32" s="108"/>
      <c r="E32" s="108"/>
      <c r="I32" s="133" t="str">
        <f ca="1">INDEX('My Story'!N:N,INT((RAND()*65)+5),1)</f>
        <v>found</v>
      </c>
      <c r="J32" s="144" t="s">
        <v>1595</v>
      </c>
      <c r="K32" s="131" t="s">
        <v>1859</v>
      </c>
      <c r="L32" s="131">
        <v>1</v>
      </c>
      <c r="M32" s="132">
        <f>'My Story'!N4</f>
        <v>65</v>
      </c>
    </row>
    <row r="33" spans="2:13" ht="21" customHeight="1">
      <c r="B33" s="108"/>
      <c r="C33" s="108"/>
      <c r="D33" s="108"/>
      <c r="E33" s="108"/>
      <c r="I33" s="133" t="str">
        <f ca="1">INDEX('My Story'!I:I,INT((RAND()*45)+5),1)</f>
        <v>evidently aimed</v>
      </c>
      <c r="J33" s="144" t="s">
        <v>1614</v>
      </c>
      <c r="L33" s="131">
        <v>1</v>
      </c>
      <c r="M33" s="132">
        <f>'My Story'!I4</f>
        <v>45</v>
      </c>
    </row>
    <row r="34" spans="2:13" ht="21" customHeight="1">
      <c r="B34" s="108"/>
      <c r="C34" s="108"/>
      <c r="D34" s="108"/>
      <c r="E34" s="108"/>
      <c r="I34" s="133" t="str">
        <f ca="1">INDEX('My Story'!AO:AO,INT((RAND()*33)+5),1)</f>
        <v>communicate with</v>
      </c>
      <c r="J34" s="144" t="s">
        <v>1686</v>
      </c>
      <c r="L34" s="131">
        <v>1</v>
      </c>
      <c r="M34" s="132">
        <f>'My Story'!AO4</f>
        <v>33</v>
      </c>
    </row>
    <row r="35" spans="2:13" ht="21" customHeight="1">
      <c r="B35" s="108"/>
      <c r="C35" s="108"/>
      <c r="D35" s="108"/>
      <c r="E35" s="108"/>
      <c r="I35" s="133" t="str">
        <f ca="1">INDEX('My Story'!J:J,INT((RAND()*178)+5),1)</f>
        <v>ignorant</v>
      </c>
      <c r="J35" s="144" t="s">
        <v>1616</v>
      </c>
      <c r="L35" s="131">
        <v>1</v>
      </c>
      <c r="M35" s="132">
        <f>'My Story'!J4</f>
        <v>178</v>
      </c>
    </row>
    <row r="36" spans="2:13" ht="21" customHeight="1">
      <c r="B36" s="108"/>
      <c r="C36" s="108"/>
      <c r="D36" s="108"/>
      <c r="E36" s="108"/>
      <c r="I36" s="133" t="str">
        <f ca="1">INDEX('My Story'!H:H,INT((RAND()*161)+5),1)</f>
        <v>Regularly</v>
      </c>
      <c r="J36" s="144" t="s">
        <v>1617</v>
      </c>
      <c r="K36" s="131" t="s">
        <v>543</v>
      </c>
      <c r="L36" s="131">
        <v>1</v>
      </c>
      <c r="M36" s="132">
        <f>'My Story'!H4</f>
        <v>161</v>
      </c>
    </row>
    <row r="37" spans="2:13" ht="21" customHeight="1">
      <c r="B37" s="108"/>
      <c r="C37" s="108"/>
      <c r="D37" s="108"/>
      <c r="E37" s="108"/>
      <c r="I37" s="133" t="str">
        <f ca="1">INDEX('My Story'!L:L,INT((RAND()*93)+5))</f>
        <v>needing</v>
      </c>
      <c r="J37" s="144" t="s">
        <v>1618</v>
      </c>
      <c r="K37" s="131" t="s">
        <v>48</v>
      </c>
      <c r="L37" s="131">
        <v>1</v>
      </c>
      <c r="M37" s="132">
        <f>'My Story'!L4</f>
        <v>93</v>
      </c>
    </row>
    <row r="38" spans="2:13" ht="21" customHeight="1">
      <c r="B38" s="108"/>
      <c r="C38" s="108"/>
      <c r="D38" s="108"/>
      <c r="E38" s="108"/>
      <c r="I38" s="138" t="str">
        <f ca="1">INDEX('My Story'!M:M,INT((RAND()*60)+5),1)</f>
        <v>magic</v>
      </c>
      <c r="J38" s="144" t="s">
        <v>1619</v>
      </c>
      <c r="K38" s="131" t="s">
        <v>47</v>
      </c>
      <c r="L38" s="131">
        <v>1</v>
      </c>
      <c r="M38" s="132">
        <f>'My Story'!M4</f>
        <v>60</v>
      </c>
    </row>
    <row r="39" spans="2:13" ht="27.75" customHeight="1">
      <c r="B39" s="108"/>
      <c r="C39" s="108"/>
      <c r="D39" s="108"/>
      <c r="E39" s="108"/>
      <c r="I39" s="133" t="str">
        <f ca="1">INDEX('My Story'!AL:AL,INT((RAND()*17)+5),1)</f>
        <v>ask</v>
      </c>
      <c r="J39" s="144" t="s">
        <v>1533</v>
      </c>
      <c r="K39" s="131" t="s">
        <v>1037</v>
      </c>
      <c r="L39" s="131">
        <v>1</v>
      </c>
      <c r="M39" s="132">
        <f>'My Story'!AL4</f>
        <v>17</v>
      </c>
    </row>
    <row r="40" spans="2:13" ht="27.75" customHeight="1">
      <c r="B40" s="108"/>
      <c r="C40" s="108"/>
      <c r="D40" s="108"/>
      <c r="E40" s="108"/>
      <c r="F40" s="117"/>
      <c r="I40" s="135" t="str">
        <f ca="1">INDEX('My Story'!Z:Z,INT((RAND()*51)+5),1)</f>
        <v>An example to many</v>
      </c>
      <c r="J40" s="144" t="s">
        <v>1539</v>
      </c>
      <c r="K40" s="131" t="s">
        <v>42</v>
      </c>
      <c r="L40" s="131">
        <v>1</v>
      </c>
      <c r="M40" s="132">
        <f>'My Story'!Z4</f>
        <v>51</v>
      </c>
    </row>
    <row r="41" spans="2:13" ht="27.75" customHeight="1">
      <c r="B41" s="108"/>
      <c r="C41" s="108"/>
      <c r="D41" s="108"/>
      <c r="E41" s="108"/>
      <c r="F41" s="119"/>
      <c r="I41" s="135" t="str">
        <f ca="1">INDEX('My Story'!BT:BT,INT((RAND()*47)+5),1)</f>
        <v>seeded</v>
      </c>
      <c r="J41" s="144" t="s">
        <v>3434</v>
      </c>
      <c r="K41" s="131" t="s">
        <v>3419</v>
      </c>
      <c r="L41" s="131">
        <v>1</v>
      </c>
      <c r="M41" s="132">
        <f>'My Story'!BT4</f>
        <v>47</v>
      </c>
    </row>
    <row r="42" spans="2:13" ht="27.75" customHeight="1">
      <c r="B42" s="108"/>
      <c r="C42" s="108"/>
      <c r="D42" s="108"/>
      <c r="E42" s="108"/>
      <c r="F42" s="120"/>
      <c r="J42" s="144"/>
    </row>
    <row r="43" spans="2:13" ht="27.75" customHeight="1">
      <c r="B43" s="108"/>
      <c r="C43" s="108"/>
      <c r="D43" s="108"/>
      <c r="E43" s="108"/>
      <c r="I43" s="133" t="str">
        <f ca="1">INDEX('My Story'!U:U,INT((RAND()*101)+5),1)</f>
        <v>strong</v>
      </c>
      <c r="J43" s="144" t="s">
        <v>1627</v>
      </c>
      <c r="K43" s="131" t="s">
        <v>33</v>
      </c>
      <c r="L43" s="131">
        <v>1</v>
      </c>
      <c r="M43" s="132">
        <f>'My Story'!U4</f>
        <v>101</v>
      </c>
    </row>
    <row r="44" spans="2:13" ht="27.75" customHeight="1">
      <c r="B44" s="108"/>
      <c r="C44" s="108"/>
      <c r="D44" s="108"/>
      <c r="E44" s="108"/>
      <c r="I44" s="133" t="str">
        <f ca="1">INDEX('My Story'!S:S,INT((RAND()*571)+5),1)</f>
        <v>negotiation</v>
      </c>
      <c r="J44" s="144" t="s">
        <v>1625</v>
      </c>
      <c r="K44" s="131" t="s">
        <v>44</v>
      </c>
      <c r="L44" s="131">
        <v>1</v>
      </c>
      <c r="M44" s="132">
        <f>'My Story'!S4</f>
        <v>571</v>
      </c>
    </row>
    <row r="45" spans="2:13" ht="27.75" customHeight="1">
      <c r="B45" s="108"/>
      <c r="C45" s="108"/>
      <c r="D45" s="108"/>
      <c r="E45" s="108"/>
      <c r="I45" s="133" t="str">
        <f ca="1">INDEX('My Story'!V:V,INT((RAND()*54)+5),1)</f>
        <v>weaken</v>
      </c>
      <c r="J45" s="144" t="s">
        <v>1624</v>
      </c>
      <c r="K45" s="131" t="s">
        <v>12</v>
      </c>
      <c r="L45" s="131">
        <v>1</v>
      </c>
      <c r="M45" s="132">
        <f>'My Story'!V4</f>
        <v>54</v>
      </c>
    </row>
    <row r="46" spans="2:13" ht="27.75" customHeight="1">
      <c r="B46" s="108"/>
      <c r="C46" s="108"/>
      <c r="D46" s="108"/>
      <c r="E46" s="108"/>
      <c r="I46" s="133" t="str">
        <f ca="1">INDEX('My Story'!T:T,INT((RAND()*60)+5),1)</f>
        <v>creativity</v>
      </c>
      <c r="J46" s="144" t="s">
        <v>1623</v>
      </c>
      <c r="K46" s="131" t="s">
        <v>43</v>
      </c>
      <c r="L46" s="131">
        <v>1</v>
      </c>
      <c r="M46" s="132">
        <f>'My Story'!T4</f>
        <v>60</v>
      </c>
    </row>
    <row r="47" spans="2:13" ht="27.75" customHeight="1">
      <c r="B47" s="108"/>
      <c r="C47" s="108"/>
      <c r="D47" s="108"/>
      <c r="E47" s="108"/>
      <c r="I47" s="133" t="str">
        <f ca="1">INDEX('My Story'!W:W,INT((RAND()*35)+5),1)</f>
        <v>absurdly</v>
      </c>
      <c r="J47" s="144" t="s">
        <v>1626</v>
      </c>
      <c r="K47" s="131" t="s">
        <v>3658</v>
      </c>
      <c r="L47" s="131">
        <v>1</v>
      </c>
      <c r="M47" s="132">
        <f>'My Story'!W4</f>
        <v>35</v>
      </c>
    </row>
    <row r="48" spans="2:13" ht="27.75" customHeight="1">
      <c r="B48" s="108"/>
      <c r="C48" s="108"/>
      <c r="D48" s="108"/>
      <c r="E48" s="108"/>
      <c r="F48" s="110"/>
      <c r="I48" s="133" t="str">
        <f ca="1">INDEX('My Story'!Q:Q,INT((RAND()*36)+5),1)</f>
        <v>afterwards</v>
      </c>
      <c r="J48" s="144" t="s">
        <v>1629</v>
      </c>
      <c r="K48" s="131" t="s">
        <v>46</v>
      </c>
      <c r="L48" s="131">
        <v>1</v>
      </c>
      <c r="M48" s="132">
        <f>'My Story'!Q4</f>
        <v>36</v>
      </c>
    </row>
    <row r="49" spans="2:13" ht="27.75" customHeight="1">
      <c r="B49" s="108"/>
      <c r="C49" s="108"/>
      <c r="D49" s="108"/>
      <c r="E49" s="108"/>
      <c r="F49" s="110"/>
      <c r="I49" s="133" t="str">
        <f ca="1">INDEX('My Story'!AG:AG,INT((RAND()*53)+5),1)</f>
        <v xml:space="preserve">rejection </v>
      </c>
      <c r="J49" s="144" t="s">
        <v>1594</v>
      </c>
      <c r="L49" s="131">
        <v>1</v>
      </c>
      <c r="M49" s="132">
        <f>'My Story'!AG4</f>
        <v>53</v>
      </c>
    </row>
    <row r="50" spans="2:13" ht="27.75" customHeight="1">
      <c r="B50" s="108"/>
      <c r="C50" s="108"/>
      <c r="D50" s="108"/>
      <c r="E50" s="108"/>
      <c r="F50" s="110"/>
      <c r="I50" s="133" t="str">
        <f ca="1">INDEX('My Story'!R:R,INT((RAND()*83)+5),1)</f>
        <v>hysterical</v>
      </c>
      <c r="J50" s="144" t="s">
        <v>1631</v>
      </c>
      <c r="K50" s="131" t="s">
        <v>45</v>
      </c>
      <c r="L50" s="131">
        <v>1</v>
      </c>
      <c r="M50" s="132">
        <f>'My Story'!R4</f>
        <v>83</v>
      </c>
    </row>
    <row r="51" spans="2:13" ht="27.75" customHeight="1">
      <c r="B51" s="108"/>
      <c r="C51" s="108"/>
      <c r="D51" s="108"/>
      <c r="E51" s="108"/>
      <c r="F51" s="107"/>
      <c r="I51" s="133" t="str">
        <f ca="1">INDEX('My Story'!X:X,INT((RAND()*42)+5),1)</f>
        <v>utilised</v>
      </c>
      <c r="J51" s="144" t="s">
        <v>1628</v>
      </c>
      <c r="K51" s="131" t="s">
        <v>14</v>
      </c>
      <c r="L51" s="131">
        <v>1</v>
      </c>
      <c r="M51" s="132">
        <f>'My Story'!X4</f>
        <v>42</v>
      </c>
    </row>
    <row r="52" spans="2:13" ht="27.75" customHeight="1">
      <c r="B52" s="108"/>
      <c r="C52" s="108"/>
      <c r="D52" s="108"/>
      <c r="E52" s="108"/>
      <c r="I52" s="133" t="str">
        <f ca="1">INDEX('My Story'!AN:AN,INT((RAND()*88)+5),1)</f>
        <v>volatile</v>
      </c>
      <c r="J52" s="144" t="s">
        <v>1620</v>
      </c>
      <c r="K52" s="131" t="s">
        <v>699</v>
      </c>
      <c r="L52" s="131">
        <v>1</v>
      </c>
      <c r="M52" s="132">
        <f>'My Story'!AN4</f>
        <v>88</v>
      </c>
    </row>
    <row r="53" spans="2:13" ht="27.75" customHeight="1">
      <c r="B53" s="108"/>
      <c r="C53" s="108"/>
      <c r="D53" s="108"/>
      <c r="E53" s="108"/>
      <c r="I53" s="133" t="str">
        <f ca="1">INDEX('My Story'!AA:AA,INT((RAND()*46)+5),1)</f>
        <v>psychological</v>
      </c>
      <c r="J53" s="144" t="s">
        <v>1621</v>
      </c>
      <c r="K53" s="131" t="s">
        <v>13</v>
      </c>
      <c r="L53" s="131">
        <v>1</v>
      </c>
      <c r="M53" s="132">
        <f>'My Story'!AA4</f>
        <v>46</v>
      </c>
    </row>
    <row r="54" spans="2:13" ht="27.75" customHeight="1">
      <c r="B54" s="108"/>
      <c r="C54" s="108"/>
      <c r="D54" s="108"/>
      <c r="E54" s="108"/>
      <c r="I54" s="133" t="str">
        <f ca="1">INDEX('My Story'!AM:AM,INT((RAND()*29)+5),1)</f>
        <v>care for</v>
      </c>
      <c r="J54" s="144" t="s">
        <v>1534</v>
      </c>
      <c r="K54" s="131" t="s">
        <v>687</v>
      </c>
      <c r="L54" s="131">
        <v>1</v>
      </c>
      <c r="M54" s="132">
        <f>'My Story'!AM4</f>
        <v>29</v>
      </c>
    </row>
    <row r="55" spans="2:13" ht="27.75" customHeight="1">
      <c r="B55" s="108"/>
      <c r="C55" s="108"/>
      <c r="D55" s="108"/>
      <c r="E55" s="108"/>
      <c r="J55" s="144"/>
      <c r="L55" s="131">
        <v>1</v>
      </c>
    </row>
    <row r="56" spans="2:13" ht="27.75" customHeight="1">
      <c r="B56" s="108"/>
      <c r="C56" s="108"/>
      <c r="D56" s="108"/>
      <c r="E56" s="108"/>
      <c r="I56" s="133" t="str">
        <f ca="1">INDEX('My Story'!AV:AV,INT((RAND()*23)+5),1)</f>
        <v>Seek here answers</v>
      </c>
      <c r="J56" s="144" t="s">
        <v>1891</v>
      </c>
      <c r="L56" s="131">
        <v>1</v>
      </c>
      <c r="M56" s="132">
        <f>'My Story'!AV4</f>
        <v>23</v>
      </c>
    </row>
    <row r="57" spans="2:13" ht="27.75" customHeight="1">
      <c r="B57" s="108"/>
      <c r="C57" s="108"/>
      <c r="D57" s="108"/>
      <c r="E57" s="108"/>
      <c r="I57" s="133" t="str">
        <f ca="1">INDEX('My Story'!Q:Q,INT((RAND()*36)+5),1)</f>
        <v>secretly</v>
      </c>
      <c r="J57" s="144" t="s">
        <v>1629</v>
      </c>
      <c r="L57" s="131">
        <v>1</v>
      </c>
      <c r="M57" s="132">
        <f>'My Story'!Q4</f>
        <v>36</v>
      </c>
    </row>
    <row r="58" spans="2:13" ht="27.75" customHeight="1">
      <c r="B58" s="108"/>
      <c r="C58" s="108"/>
      <c r="D58" s="108"/>
      <c r="E58" s="108"/>
      <c r="I58" s="133" t="str">
        <f ca="1">INDEX('My Story'!AY:AY,INT((RAND()*63)+5),1)</f>
        <v>disliking</v>
      </c>
      <c r="J58" s="144" t="s">
        <v>5066</v>
      </c>
      <c r="L58" s="131">
        <v>1</v>
      </c>
      <c r="M58" s="132">
        <f>'My Story'!AY4</f>
        <v>63</v>
      </c>
    </row>
    <row r="59" spans="2:13" ht="27.75" customHeight="1">
      <c r="B59" s="108"/>
      <c r="C59" s="108"/>
      <c r="D59" s="108"/>
      <c r="E59" s="108"/>
      <c r="I59" s="133" t="str">
        <f ca="1">INDEX('My Story'!AZ:AZ,INT((RAND()*34)+5),1)</f>
        <v>terrific</v>
      </c>
      <c r="J59" s="144" t="s">
        <v>2358</v>
      </c>
      <c r="L59" s="131">
        <v>1</v>
      </c>
      <c r="M59" s="132">
        <f>'My Story'!AZ4</f>
        <v>34</v>
      </c>
    </row>
    <row r="60" spans="2:13" ht="27.75" customHeight="1">
      <c r="B60" s="108"/>
      <c r="C60" s="108"/>
      <c r="D60" s="108"/>
      <c r="E60" s="108"/>
      <c r="J60" s="144" t="s">
        <v>2359</v>
      </c>
      <c r="K60" s="133">
        <f ca="1">INDEX('My Story'!BA:BA,INT((RAND()*24)+5),1)</f>
        <v>0</v>
      </c>
      <c r="L60" s="131">
        <v>1</v>
      </c>
    </row>
    <row r="61" spans="2:13" ht="27.75" customHeight="1">
      <c r="B61" s="108"/>
      <c r="C61" s="108"/>
      <c r="D61" s="108"/>
      <c r="E61" s="108"/>
      <c r="I61" s="133" t="str">
        <f ca="1">INDEX('My Story'!BB:BB,INT((RAND()*135)+5),1)</f>
        <v>overlord's</v>
      </c>
      <c r="J61" s="144" t="s">
        <v>2844</v>
      </c>
      <c r="L61" s="131">
        <v>1</v>
      </c>
      <c r="M61" s="132">
        <f>'My Story'!BB4</f>
        <v>135</v>
      </c>
    </row>
    <row r="62" spans="2:13" ht="27.75" customHeight="1">
      <c r="B62" s="108"/>
      <c r="C62" s="108"/>
      <c r="D62" s="108"/>
      <c r="E62" s="108"/>
      <c r="I62" s="133" t="str">
        <f ca="1">INDEX('My Story'!BC:BC,INT((RAND()*92)+5),1)</f>
        <v>unique</v>
      </c>
      <c r="J62" s="144" t="s">
        <v>2870</v>
      </c>
      <c r="L62" s="131">
        <v>1</v>
      </c>
      <c r="M62" s="132">
        <f>'My Story'!BC4</f>
        <v>92</v>
      </c>
    </row>
    <row r="63" spans="2:13" ht="27.75" customHeight="1">
      <c r="B63" s="108"/>
      <c r="C63" s="108"/>
      <c r="D63" s="108"/>
      <c r="E63" s="108"/>
      <c r="I63" s="133" t="str">
        <f ca="1">INDEX('My Story'!BD:BD,INT((RAND()*99)+5),1)</f>
        <v>profound</v>
      </c>
      <c r="J63" s="144" t="s">
        <v>4121</v>
      </c>
      <c r="L63" s="131">
        <v>1</v>
      </c>
      <c r="M63" s="132">
        <f>'My Story'!BD4</f>
        <v>99</v>
      </c>
    </row>
    <row r="64" spans="2:13" ht="27.75" customHeight="1">
      <c r="B64" s="108"/>
      <c r="C64" s="108"/>
      <c r="D64" s="108"/>
      <c r="E64" s="108"/>
      <c r="I64" s="133" t="str">
        <f ca="1">INDEX('My Story'!AX:AX,INT((RAND()*123)+5),1)</f>
        <v>envious</v>
      </c>
      <c r="J64" s="144" t="s">
        <v>3008</v>
      </c>
      <c r="L64" s="131">
        <v>1</v>
      </c>
      <c r="M64" s="132">
        <f>'My Story'!AX4</f>
        <v>123</v>
      </c>
    </row>
    <row r="65" spans="2:13" ht="27.75" customHeight="1">
      <c r="B65" s="108"/>
      <c r="C65" s="108"/>
      <c r="D65" s="108"/>
      <c r="E65" s="108"/>
      <c r="I65" s="133" t="str">
        <f ca="1">INDEX('My Story'!BE:BE,INT((RAND()*40)+5),1)</f>
        <v>Will you please</v>
      </c>
      <c r="J65" s="144" t="s">
        <v>3232</v>
      </c>
      <c r="L65" s="131">
        <v>1</v>
      </c>
      <c r="M65" s="132">
        <f>'My Story'!BE4</f>
        <v>40</v>
      </c>
    </row>
    <row r="66" spans="2:13" ht="27.75" customHeight="1">
      <c r="B66" s="108"/>
      <c r="C66" s="108"/>
      <c r="D66" s="108"/>
      <c r="E66" s="108"/>
      <c r="I66" s="133" t="str">
        <f ca="1">INDEX('My Story'!BF:BF,INT((RAND()*100)+5),1)</f>
        <v>frightened</v>
      </c>
      <c r="J66" s="144" t="s">
        <v>2911</v>
      </c>
      <c r="K66" s="131" t="s">
        <v>4439</v>
      </c>
      <c r="L66" s="131">
        <v>1</v>
      </c>
      <c r="M66" s="132">
        <f>'My Story'!BF4</f>
        <v>100</v>
      </c>
    </row>
    <row r="67" spans="2:13" ht="27.75" customHeight="1">
      <c r="B67" s="108"/>
      <c r="C67" s="108"/>
      <c r="D67" s="108"/>
      <c r="E67" s="108"/>
      <c r="I67" s="133" t="str">
        <f ca="1">INDEX('My Story'!BG:BG,INT((RAND()*54)+5),1)</f>
        <v>Lets try</v>
      </c>
      <c r="J67" s="144" t="s">
        <v>3233</v>
      </c>
      <c r="L67" s="131">
        <v>1</v>
      </c>
      <c r="M67" s="132">
        <f>'My Story'!BG4</f>
        <v>54</v>
      </c>
    </row>
    <row r="68" spans="2:13" ht="27.75" customHeight="1">
      <c r="I68" s="133" t="str">
        <f ca="1">INDEX('My Story'!BH:BH,INT((RAND()*18)+5),1)</f>
        <v>with consideration</v>
      </c>
      <c r="J68" s="144" t="s">
        <v>3234</v>
      </c>
      <c r="L68" s="131">
        <v>1</v>
      </c>
      <c r="M68" s="132">
        <f>'My Story'!BH4</f>
        <v>18</v>
      </c>
    </row>
    <row r="69" spans="2:13" ht="27.75" customHeight="1">
      <c r="I69" s="133" t="str">
        <f ca="1">INDEX('My Story'!D:D,INT((RAND()*244)+5),1)</f>
        <v>hurricane</v>
      </c>
      <c r="J69" s="144" t="s">
        <v>1543</v>
      </c>
      <c r="L69" s="131">
        <v>2</v>
      </c>
      <c r="M69" s="132">
        <f>'My Story'!D4</f>
        <v>244</v>
      </c>
    </row>
    <row r="70" spans="2:13" ht="27.75" customHeight="1">
      <c r="I70" s="133" t="str">
        <f ca="1">INDEX('My Story'!BI:BI,INT((RAND()*57)+5),1)</f>
        <v>trembling</v>
      </c>
      <c r="J70" s="144" t="s">
        <v>5067</v>
      </c>
      <c r="K70" s="131" t="s">
        <v>3274</v>
      </c>
      <c r="L70" s="131">
        <v>1</v>
      </c>
      <c r="M70" s="132">
        <f>'My Story'!BI4</f>
        <v>57</v>
      </c>
    </row>
    <row r="71" spans="2:13" ht="27.75" customHeight="1">
      <c r="I71" s="133" t="str">
        <f ca="1">INDEX('My Story'!BJ:BJ,INT((RAND()*36)+5),1)</f>
        <v>were linked</v>
      </c>
      <c r="J71" s="144" t="s">
        <v>3295</v>
      </c>
      <c r="K71" s="131" t="s">
        <v>3290</v>
      </c>
      <c r="L71" s="131">
        <v>1</v>
      </c>
      <c r="M71" s="132">
        <f>'My Story'!BJ4</f>
        <v>36</v>
      </c>
    </row>
    <row r="72" spans="2:13" ht="27.75" customHeight="1">
      <c r="I72" s="133" t="str">
        <f ca="1">INDEX('My Story'!BK:BK,INT((RAND()*32)+5),1)</f>
        <v>tactics</v>
      </c>
      <c r="J72" s="144" t="s">
        <v>3312</v>
      </c>
      <c r="K72" s="131" t="s">
        <v>3305</v>
      </c>
      <c r="L72" s="131">
        <v>1</v>
      </c>
      <c r="M72" s="132">
        <f>'My Story'!BK4</f>
        <v>32</v>
      </c>
    </row>
    <row r="73" spans="2:13" ht="27.75" customHeight="1">
      <c r="I73" s="133" t="str">
        <f ca="1">INDEX('My Story'!BL:BL,INT((RAND()*16)+5),1)</f>
        <v>conflict</v>
      </c>
      <c r="J73" s="144" t="s">
        <v>3337</v>
      </c>
      <c r="K73" s="131" t="s">
        <v>2908</v>
      </c>
      <c r="L73" s="131">
        <v>1</v>
      </c>
      <c r="M73" s="132">
        <f>'My Story'!BL4</f>
        <v>16</v>
      </c>
    </row>
    <row r="74" spans="2:13" ht="27.75" customHeight="1">
      <c r="I74" s="133" t="str">
        <f ca="1">INDEX('My Story'!BM:BM,INT((RAND()*174)+5),1)</f>
        <v>made pure</v>
      </c>
      <c r="J74" s="144" t="s">
        <v>3339</v>
      </c>
      <c r="K74" s="131" t="s">
        <v>3338</v>
      </c>
      <c r="L74" s="131">
        <v>1</v>
      </c>
      <c r="M74" s="132">
        <f>'My Story'!BM4</f>
        <v>174</v>
      </c>
    </row>
    <row r="75" spans="2:13" ht="27.75" customHeight="1">
      <c r="D75" s="126"/>
      <c r="I75" s="133" t="str">
        <f ca="1">INDEX('My Story'!BN:BN,INT((RAND()*27)+5),1)</f>
        <v>reformation</v>
      </c>
      <c r="J75" s="144" t="s">
        <v>3340</v>
      </c>
      <c r="K75" s="131" t="s">
        <v>3326</v>
      </c>
      <c r="L75" s="131">
        <v>1</v>
      </c>
      <c r="M75" s="132">
        <f>'My Story'!BN4</f>
        <v>27</v>
      </c>
    </row>
    <row r="76" spans="2:13" ht="27.75" customHeight="1">
      <c r="D76" s="126"/>
      <c r="I76" s="133" t="str">
        <f ca="1">INDEX('My Story'!BO:BO,INT((RAND()*110)+5),1)</f>
        <v>after spells had been cast</v>
      </c>
      <c r="J76" s="144" t="s">
        <v>3422</v>
      </c>
      <c r="K76" s="131" t="s">
        <v>3421</v>
      </c>
      <c r="L76" s="131">
        <v>1</v>
      </c>
      <c r="M76" s="132">
        <f>'My Story'!BO4</f>
        <v>110</v>
      </c>
    </row>
    <row r="77" spans="2:13" ht="27.75" customHeight="1">
      <c r="D77" s="127"/>
      <c r="I77" s="133" t="str">
        <f ca="1">INDEX('My Story'!BT:BT,INT((RAND()*47)+5),1)</f>
        <v>prophesised</v>
      </c>
      <c r="J77" s="144" t="s">
        <v>3434</v>
      </c>
      <c r="K77" s="131" t="s">
        <v>3433</v>
      </c>
      <c r="L77" s="131">
        <v>1</v>
      </c>
      <c r="M77" s="132">
        <f>'My Story'!BT4</f>
        <v>47</v>
      </c>
    </row>
    <row r="78" spans="2:13" ht="27.75" customHeight="1">
      <c r="D78" s="127"/>
      <c r="I78" s="133" t="str">
        <f ca="1">INDEX('My Story'!BU:BU,INT((RAND()*38)+5),1)</f>
        <v>life</v>
      </c>
      <c r="J78" s="144" t="s">
        <v>3771</v>
      </c>
      <c r="K78" s="131" t="s">
        <v>3770</v>
      </c>
      <c r="L78" s="131">
        <v>1</v>
      </c>
      <c r="M78" s="132">
        <f>'My Story'!BU4</f>
        <v>38</v>
      </c>
    </row>
    <row r="79" spans="2:13" ht="27.75" customHeight="1">
      <c r="D79" s="128"/>
      <c r="I79" s="133" t="str">
        <f ca="1">INDEX('My Story'!BV:BV,INT((RAND()*35)+5),1)</f>
        <v>dreamt</v>
      </c>
      <c r="J79" s="144" t="s">
        <v>3800</v>
      </c>
      <c r="K79" s="131" t="s">
        <v>3801</v>
      </c>
      <c r="L79" s="131">
        <v>1</v>
      </c>
      <c r="M79" s="132">
        <f>'My Story'!BV4</f>
        <v>35</v>
      </c>
    </row>
    <row r="80" spans="2:13" ht="27.75" customHeight="1">
      <c r="D80" s="126"/>
      <c r="I80" s="133" t="str">
        <f ca="1">INDEX('My Story'!AB:AB,INT((RAND()*85)+5),1)</f>
        <v>presumption</v>
      </c>
      <c r="J80" s="144" t="s">
        <v>1634</v>
      </c>
      <c r="K80" s="131" t="s">
        <v>1682</v>
      </c>
      <c r="L80" s="131">
        <v>1</v>
      </c>
      <c r="M80" s="132">
        <f>'My Story'!AB4</f>
        <v>85</v>
      </c>
    </row>
    <row r="81" spans="4:18" ht="27.75" customHeight="1">
      <c r="D81" s="126"/>
      <c r="I81" s="133" t="str">
        <f ca="1">INDEX('My Story'!BW:BW,INT((RAND()*33)+5),1)</f>
        <v>immeasurable</v>
      </c>
      <c r="J81" s="144" t="s">
        <v>3955</v>
      </c>
      <c r="K81" s="131" t="s">
        <v>3954</v>
      </c>
      <c r="L81" s="131">
        <v>1</v>
      </c>
      <c r="M81" s="132">
        <f>'My Story'!BW4</f>
        <v>33</v>
      </c>
    </row>
    <row r="82" spans="4:18" ht="27.75" customHeight="1">
      <c r="D82" s="126"/>
      <c r="I82" s="133" t="str">
        <f ca="1">INDEX('My Story'!BX:BX,INT((RAND()*36)+5),1)</f>
        <v>fusing</v>
      </c>
      <c r="J82" s="144" t="s">
        <v>4233</v>
      </c>
      <c r="K82" s="131" t="s">
        <v>4221</v>
      </c>
      <c r="L82" s="131">
        <v>1</v>
      </c>
      <c r="M82" s="132">
        <f>'My Story'!BX4</f>
        <v>36</v>
      </c>
    </row>
    <row r="83" spans="4:18" ht="27.75" customHeight="1">
      <c r="D83" s="126"/>
      <c r="I83" s="133" t="str">
        <f ca="1">INDEX('My Story'!BT:BT,INT((RAND()*47)+5),1)</f>
        <v>taught</v>
      </c>
      <c r="J83" s="144" t="s">
        <v>3434</v>
      </c>
      <c r="K83" s="131" t="s">
        <v>3433</v>
      </c>
      <c r="L83" s="131">
        <v>2</v>
      </c>
      <c r="M83" s="132">
        <f>'My Story'!BT4</f>
        <v>47</v>
      </c>
      <c r="R83" s="105"/>
    </row>
    <row r="84" spans="4:18" ht="27.75" customHeight="1">
      <c r="D84" s="126"/>
      <c r="I84" s="133" t="str">
        <f ca="1">INDEX('My Story'!BZ:BZ,INT((RAND()*24)+5),1)</f>
        <v>hidden</v>
      </c>
      <c r="J84" s="144" t="s">
        <v>4624</v>
      </c>
      <c r="K84" s="131" t="s">
        <v>4617</v>
      </c>
      <c r="M84" s="132">
        <f>'My Story'!BZ4</f>
        <v>24</v>
      </c>
      <c r="R84" s="105"/>
    </row>
    <row r="85" spans="4:18" ht="27.75" customHeight="1">
      <c r="D85" s="126"/>
      <c r="I85" s="133" t="str">
        <f ca="1">INDEX('My Story'!CA:CA,INT((RAND()*23)+5),1)</f>
        <v>judged</v>
      </c>
      <c r="J85" s="144" t="s">
        <v>4792</v>
      </c>
      <c r="K85" s="131" t="s">
        <v>1920</v>
      </c>
      <c r="L85" s="131">
        <v>1</v>
      </c>
      <c r="M85" s="132">
        <f>'My Story'!CA4</f>
        <v>23</v>
      </c>
      <c r="R85" s="105"/>
    </row>
    <row r="86" spans="4:18" ht="27.75" customHeight="1">
      <c r="D86" s="126"/>
      <c r="I86" s="133" t="str">
        <f ca="1">INDEX('My Story'!CB:CB,INT((RAND()*17)+5),1)</f>
        <v>remotely</v>
      </c>
      <c r="J86" s="144" t="s">
        <v>4900</v>
      </c>
      <c r="K86" s="131" t="s">
        <v>4898</v>
      </c>
      <c r="L86" s="131">
        <v>1</v>
      </c>
      <c r="M86" s="132">
        <f>'My Story'!CB4</f>
        <v>17</v>
      </c>
      <c r="R86" s="105"/>
    </row>
    <row r="87" spans="4:18" ht="27.75" customHeight="1">
      <c r="D87" s="126"/>
      <c r="I87" s="133" t="str">
        <f ca="1">INDEX('My Story'!CC:CC,INT((RAND()*81)+5),1)</f>
        <v>starlight</v>
      </c>
      <c r="J87" s="144" t="s">
        <v>4901</v>
      </c>
      <c r="K87" s="131" t="s">
        <v>4897</v>
      </c>
      <c r="L87" s="131">
        <v>1</v>
      </c>
      <c r="M87" s="132">
        <f>'My Story'!CC4</f>
        <v>81</v>
      </c>
      <c r="R87" s="105"/>
    </row>
    <row r="88" spans="4:18" ht="27.75" customHeight="1">
      <c r="D88" s="126"/>
      <c r="I88" s="133" t="str">
        <f ca="1">INDEX('My Story'!CD:CD,INT((RAND()*23)+5),1)</f>
        <v>destiny</v>
      </c>
      <c r="J88" s="144" t="s">
        <v>4907</v>
      </c>
      <c r="K88" s="131" t="s">
        <v>1367</v>
      </c>
      <c r="L88" s="131">
        <v>1</v>
      </c>
      <c r="M88" s="132">
        <f>'My Story'!CD4</f>
        <v>23</v>
      </c>
      <c r="R88" s="105"/>
    </row>
    <row r="89" spans="4:18" ht="27.75" customHeight="1">
      <c r="D89" s="126"/>
      <c r="I89" s="133" t="str">
        <f ca="1">INDEX('My Story'!CE:CE,INT((RAND()*116)+5),1)</f>
        <v>intruded</v>
      </c>
      <c r="J89" s="144" t="s">
        <v>4908</v>
      </c>
      <c r="K89" s="131" t="s">
        <v>2349</v>
      </c>
      <c r="L89" s="131">
        <v>1</v>
      </c>
      <c r="M89" s="132">
        <f>'My Story'!CE4</f>
        <v>116</v>
      </c>
      <c r="R89" s="115" t="s">
        <v>1456</v>
      </c>
    </row>
    <row r="90" spans="4:18" ht="27.75" customHeight="1">
      <c r="D90" s="126"/>
      <c r="I90" s="133" t="str">
        <f ca="1">INDEX('My Story'!CE:CE,INT((RAND()*116)+5),1)</f>
        <v>understood</v>
      </c>
      <c r="J90" s="144" t="s">
        <v>4908</v>
      </c>
      <c r="K90" s="131" t="s">
        <v>2349</v>
      </c>
      <c r="L90" s="131">
        <v>2</v>
      </c>
      <c r="M90" s="132">
        <f>'My Story'!CE4</f>
        <v>116</v>
      </c>
      <c r="R90" s="116" t="str">
        <f>"*'I Story'! has 67 meme strings arranged so it can tell " &amp;'My Story'!C2&amp; " stories."</f>
        <v>*'I Story'! has 67 meme strings arranged so it can tell 7.0542505084232E+136 stories.</v>
      </c>
    </row>
    <row r="91" spans="4:18" ht="27.75" customHeight="1">
      <c r="D91" s="126"/>
      <c r="I91" s="133" t="str">
        <f ca="1">INDEX('My Story'!CF:CF,INT((RAND()*40)+5),1)</f>
        <v>reject</v>
      </c>
      <c r="J91" s="144" t="s">
        <v>5077</v>
      </c>
      <c r="K91" s="131" t="s">
        <v>311</v>
      </c>
      <c r="L91" s="131">
        <v>1</v>
      </c>
      <c r="M91" s="132">
        <f>'My Story'!CF4</f>
        <v>40</v>
      </c>
      <c r="R91" s="115" t="s">
        <v>5128</v>
      </c>
    </row>
    <row r="92" spans="4:18" ht="27.75" customHeight="1">
      <c r="D92" s="126"/>
      <c r="I92" s="133" t="str">
        <f ca="1">INDEX('My Story'!CG:CG,INT((RAND()*226)+5),1)</f>
        <v>For Ralph Ellison</v>
      </c>
      <c r="J92" s="144" t="s">
        <v>5193</v>
      </c>
      <c r="K92" s="131" t="s">
        <v>5192</v>
      </c>
      <c r="M92" s="132">
        <f>'My Story'!CG4</f>
        <v>226</v>
      </c>
      <c r="R92" s="118" t="s">
        <v>4799</v>
      </c>
    </row>
    <row r="93" spans="4:18" ht="27.75" customHeight="1">
      <c r="D93" s="126"/>
      <c r="I93" s="133" t="str">
        <f ca="1">INDEX('My Story'!CI:CI,INT((RAND()*202)+5),1)</f>
        <v>Alexandra</v>
      </c>
      <c r="J93" s="143" t="s">
        <v>7098</v>
      </c>
      <c r="K93" s="131" t="s">
        <v>7099</v>
      </c>
      <c r="L93" s="131">
        <v>1</v>
      </c>
      <c r="M93" s="132">
        <f>'My Story'!CI4</f>
        <v>202</v>
      </c>
      <c r="R93" s="118" t="s">
        <v>5129</v>
      </c>
    </row>
    <row r="94" spans="4:18" ht="27.75" customHeight="1">
      <c r="D94" s="126"/>
      <c r="I94" s="133" t="str">
        <f ca="1">INDEX('My Story'!CI:CI,INT((RAND()*202)+5),1)</f>
        <v>Benjamin</v>
      </c>
      <c r="J94" s="143" t="s">
        <v>7098</v>
      </c>
      <c r="K94" s="131" t="s">
        <v>7099</v>
      </c>
      <c r="L94" s="131">
        <v>2</v>
      </c>
      <c r="M94" s="132">
        <f>'My Story'!CI4</f>
        <v>202</v>
      </c>
      <c r="R94" s="121">
        <f>R96/R98</f>
        <v>7.054250508423226E+56</v>
      </c>
    </row>
    <row r="95" spans="4:18" ht="27.75" customHeight="1">
      <c r="D95" s="126"/>
      <c r="I95" s="133" t="str">
        <f ca="1">INDEX('My Story'!BJ:BJ,INT((RAND()*36)+5),1)</f>
        <v>were established</v>
      </c>
      <c r="J95" s="143" t="s">
        <v>3295</v>
      </c>
      <c r="K95" s="131" t="s">
        <v>3290</v>
      </c>
      <c r="L95" s="131">
        <v>2</v>
      </c>
      <c r="M95" s="132">
        <v>36</v>
      </c>
      <c r="R95" s="122" t="s">
        <v>4356</v>
      </c>
    </row>
    <row r="96" spans="4:18" ht="27.75" customHeight="1">
      <c r="D96" s="126"/>
      <c r="R96" s="123">
        <f>'My Story'!C2</f>
        <v>7.0542505084232255E+136</v>
      </c>
    </row>
    <row r="97" spans="4:18" ht="27.75" customHeight="1">
      <c r="D97" s="126"/>
      <c r="I97" s="133" t="str">
        <f ca="1">INDEX('My Story'!CN:CN,INT((RAND()*7)+5),1)</f>
        <v>Here is the story of</v>
      </c>
      <c r="K97" s="131" t="s">
        <v>7839</v>
      </c>
      <c r="R97" s="122" t="s">
        <v>4355</v>
      </c>
    </row>
    <row r="98" spans="4:18" ht="27.75" customHeight="1">
      <c r="D98" s="126"/>
      <c r="I98" s="133" t="str">
        <f ca="1">INDEX('My Story'!CQ:CQ,INT((RAND()*8)+5),1)</f>
        <v>protagonist,</v>
      </c>
      <c r="J98" s="143" t="s">
        <v>7848</v>
      </c>
      <c r="K98" s="131" t="s">
        <v>1046</v>
      </c>
      <c r="R98" s="124">
        <f>Calculations!E30</f>
        <v>1E+80</v>
      </c>
    </row>
    <row r="99" spans="4:18" ht="27.75" customHeight="1">
      <c r="D99" s="126"/>
      <c r="I99" s="133" t="str">
        <f ca="1">INDEX('My Story'!CT:CT,INT((RAND()*4)+5),1)</f>
        <v>known as</v>
      </c>
      <c r="J99" s="143" t="s">
        <v>7854</v>
      </c>
      <c r="K99" s="131" t="s">
        <v>7843</v>
      </c>
      <c r="R99" s="115" t="s">
        <v>6510</v>
      </c>
    </row>
    <row r="100" spans="4:18" ht="27.75" customHeight="1">
      <c r="D100" s="126"/>
      <c r="I100" s="133" t="str">
        <f ca="1">INDEX('My Story'!CV:CV,INT((RAND()*12)+5),1)</f>
        <v>who hoped to be</v>
      </c>
      <c r="J100" s="143" t="s">
        <v>7868</v>
      </c>
      <c r="K100" s="131" t="s">
        <v>7855</v>
      </c>
      <c r="R100" s="125"/>
    </row>
    <row r="101" spans="4:18" ht="27.75" customHeight="1">
      <c r="D101" s="126"/>
      <c r="I101" s="133" t="str">
        <f ca="1">INDEX('My Story'!CY:CY,INT((RAND()*8)+5),1)</f>
        <v>from</v>
      </c>
      <c r="J101" s="143" t="s">
        <v>7877</v>
      </c>
      <c r="K101" s="131" t="s">
        <v>6472</v>
      </c>
      <c r="R101" s="105" t="s">
        <v>4605</v>
      </c>
    </row>
    <row r="102" spans="4:18" ht="27.75" customHeight="1">
      <c r="D102" s="126"/>
      <c r="I102" s="133" t="str">
        <f ca="1">INDEX('My Story'!DA:DA,INT((RAND()*10)+5),1)</f>
        <v>helped them to be</v>
      </c>
      <c r="J102" s="143" t="s">
        <v>7887</v>
      </c>
      <c r="K102" s="131" t="s">
        <v>7878</v>
      </c>
      <c r="R102" s="117" t="s">
        <v>4389</v>
      </c>
    </row>
    <row r="103" spans="4:18" ht="27.75" customHeight="1">
      <c r="D103" s="126"/>
      <c r="R103" s="105" t="s">
        <v>3460</v>
      </c>
    </row>
    <row r="104" spans="4:18" ht="27.75" customHeight="1">
      <c r="D104" s="126"/>
      <c r="R104" s="105" t="s">
        <v>4390</v>
      </c>
    </row>
    <row r="105" spans="4:18" ht="27.75" customHeight="1">
      <c r="D105" s="126"/>
      <c r="R105" s="105" t="s">
        <v>4391</v>
      </c>
    </row>
    <row r="106" spans="4:18" ht="27.75" customHeight="1">
      <c r="D106" s="126"/>
      <c r="R106" s="105" t="s">
        <v>4392</v>
      </c>
    </row>
    <row r="107" spans="4:18" ht="27.75" customHeight="1">
      <c r="D107" s="126"/>
      <c r="R107" s="105" t="s">
        <v>4393</v>
      </c>
    </row>
    <row r="108" spans="4:18" ht="27.75" customHeight="1">
      <c r="D108" s="126"/>
      <c r="R108" s="105"/>
    </row>
    <row r="109" spans="4:18" ht="27.75" customHeight="1">
      <c r="D109" s="126"/>
      <c r="R109" s="105" t="s">
        <v>4601</v>
      </c>
    </row>
    <row r="110" spans="4:18" ht="27.75" customHeight="1">
      <c r="D110" s="126"/>
      <c r="R110" s="105" t="s">
        <v>4394</v>
      </c>
    </row>
    <row r="111" spans="4:18" ht="27.75" customHeight="1">
      <c r="D111" s="126"/>
      <c r="R111" s="105" t="s">
        <v>4395</v>
      </c>
    </row>
    <row r="112" spans="4:18" ht="27.75" customHeight="1">
      <c r="D112" s="126"/>
      <c r="R112" s="105" t="s">
        <v>4396</v>
      </c>
    </row>
    <row r="113" spans="4:18" ht="27.75" customHeight="1">
      <c r="D113" s="126"/>
      <c r="R113" s="105" t="s">
        <v>4397</v>
      </c>
    </row>
    <row r="114" spans="4:18" ht="27.75" customHeight="1">
      <c r="D114" s="126"/>
      <c r="R114" s="105" t="s">
        <v>4398</v>
      </c>
    </row>
    <row r="115" spans="4:18" ht="27.75" customHeight="1">
      <c r="D115" s="126"/>
      <c r="R115" s="105" t="s">
        <v>4399</v>
      </c>
    </row>
    <row r="116" spans="4:18" ht="27.75" customHeight="1">
      <c r="D116" s="126"/>
      <c r="R116" s="105" t="s">
        <v>4400</v>
      </c>
    </row>
    <row r="117" spans="4:18" ht="27.75" customHeight="1">
      <c r="D117" s="126"/>
      <c r="R117" s="105" t="s">
        <v>4401</v>
      </c>
    </row>
    <row r="118" spans="4:18" ht="27.75" customHeight="1">
      <c r="D118" s="126"/>
      <c r="R118" s="105" t="s">
        <v>4402</v>
      </c>
    </row>
    <row r="119" spans="4:18" ht="27.75" customHeight="1">
      <c r="D119" s="126"/>
      <c r="R119" s="105" t="s">
        <v>4403</v>
      </c>
    </row>
    <row r="120" spans="4:18" ht="27.75" customHeight="1">
      <c r="D120" s="126"/>
      <c r="R120" s="105" t="s">
        <v>4404</v>
      </c>
    </row>
    <row r="121" spans="4:18" ht="27.75" customHeight="1">
      <c r="D121" s="126"/>
      <c r="R121" s="105" t="s">
        <v>4405</v>
      </c>
    </row>
    <row r="122" spans="4:18" ht="27.75" customHeight="1">
      <c r="R122" s="105" t="s">
        <v>4406</v>
      </c>
    </row>
    <row r="123" spans="4:18" ht="27.75" customHeight="1">
      <c r="R123" s="105"/>
    </row>
    <row r="124" spans="4:18" ht="27.75" customHeight="1">
      <c r="R124" s="105" t="s">
        <v>4407</v>
      </c>
    </row>
    <row r="125" spans="4:18" ht="27.75" customHeight="1">
      <c r="R125" s="105" t="s">
        <v>4408</v>
      </c>
    </row>
  </sheetData>
  <sheetProtection selectLockedCells="1" selectUnlockedCells="1"/>
  <phoneticPr fontId="3" type="noConversion"/>
  <pageMargins left="0.75" right="0.75" top="1" bottom="1" header="0.5" footer="0.5"/>
  <pageSetup orientation="portrait" horizontalDpi="1200" verticalDpi="12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DA8053"/>
  <sheetViews>
    <sheetView showGridLines="0" topLeftCell="B4" zoomScale="25" zoomScaleNormal="25" zoomScaleSheetLayoutView="100" zoomScalePageLayoutView="25" workbookViewId="0">
      <selection activeCell="AP68" sqref="AP68"/>
    </sheetView>
  </sheetViews>
  <sheetFormatPr baseColWidth="10" defaultColWidth="8.83203125" defaultRowHeight="12" customHeight="1" x14ac:dyDescent="0"/>
  <cols>
    <col min="1" max="1" width="2.1640625" style="44" customWidth="1"/>
    <col min="2" max="2" width="29.5" style="44" customWidth="1"/>
    <col min="3" max="3" width="16.1640625" style="68" customWidth="1"/>
    <col min="4" max="4" width="21.83203125" style="63" customWidth="1"/>
    <col min="5" max="5" width="16.1640625" style="44" customWidth="1"/>
    <col min="6" max="6" width="15.33203125" style="44" customWidth="1"/>
    <col min="7" max="7" width="10" style="44" customWidth="1"/>
    <col min="8" max="8" width="13.5" style="44" customWidth="1"/>
    <col min="9" max="9" width="14.5" style="44" customWidth="1"/>
    <col min="10" max="10" width="14.33203125" style="44" customWidth="1"/>
    <col min="11" max="11" width="28.33203125" style="63" customWidth="1"/>
    <col min="12" max="12" width="13.5" style="44" customWidth="1"/>
    <col min="13" max="13" width="12.33203125" style="44" customWidth="1"/>
    <col min="14" max="14" width="9.83203125" style="44" customWidth="1"/>
    <col min="15" max="15" width="9.33203125" style="44" customWidth="1"/>
    <col min="16" max="16" width="15.83203125" style="44" customWidth="1"/>
    <col min="17" max="17" width="18.1640625" style="44" customWidth="1"/>
    <col min="18" max="18" width="12.1640625" style="44" customWidth="1"/>
    <col min="19" max="19" width="24" style="63" customWidth="1"/>
    <col min="20" max="20" width="13.33203125" style="44" customWidth="1"/>
    <col min="21" max="21" width="11.83203125" style="44" customWidth="1"/>
    <col min="22" max="22" width="12.6640625" style="44" customWidth="1"/>
    <col min="23" max="23" width="12" style="44" customWidth="1"/>
    <col min="24" max="24" width="15.1640625" style="44" customWidth="1"/>
    <col min="25" max="25" width="12" style="63" customWidth="1"/>
    <col min="26" max="26" width="17.1640625" style="44" customWidth="1"/>
    <col min="27" max="27" width="11.33203125" style="44" customWidth="1"/>
    <col min="28" max="28" width="14.5" style="44" customWidth="1"/>
    <col min="29" max="29" width="15.1640625" style="44" customWidth="1"/>
    <col min="30" max="30" width="3.5" style="44" customWidth="1"/>
    <col min="31" max="31" width="13.33203125" style="44" customWidth="1"/>
    <col min="32" max="32" width="25.1640625" style="63" customWidth="1"/>
    <col min="33" max="33" width="12.6640625" style="44" customWidth="1"/>
    <col min="34" max="35" width="14.1640625" style="44" customWidth="1"/>
    <col min="36" max="36" width="10.6640625" style="44" customWidth="1"/>
    <col min="37" max="37" width="11.5" style="44" customWidth="1"/>
    <col min="38" max="38" width="11" style="44" customWidth="1"/>
    <col min="39" max="39" width="9" style="44" customWidth="1"/>
    <col min="40" max="40" width="21.5" style="44" customWidth="1"/>
    <col min="41" max="41" width="20.5" style="44" customWidth="1"/>
    <col min="42" max="42" width="17.6640625" style="44" customWidth="1"/>
    <col min="43" max="43" width="19.83203125" style="63" customWidth="1"/>
    <col min="44" max="44" width="11.33203125" style="44" customWidth="1"/>
    <col min="45" max="45" width="17.1640625" style="63" customWidth="1"/>
    <col min="46" max="46" width="13.5" style="44" customWidth="1"/>
    <col min="47" max="47" width="15.1640625" style="44" customWidth="1"/>
    <col min="48" max="49" width="8.83203125" style="44"/>
    <col min="50" max="50" width="14.5" style="44" customWidth="1"/>
    <col min="51" max="51" width="10.5" style="44" customWidth="1"/>
    <col min="52" max="52" width="9.5" style="44" customWidth="1"/>
    <col min="53" max="53" width="2.83203125" style="44" customWidth="1"/>
    <col min="54" max="54" width="14" style="44" customWidth="1"/>
    <col min="55" max="55" width="11.33203125" style="44" customWidth="1"/>
    <col min="56" max="56" width="11.83203125" style="44" customWidth="1"/>
    <col min="57" max="57" width="19.5" style="44" customWidth="1"/>
    <col min="58" max="59" width="15.6640625" style="44" customWidth="1"/>
    <col min="60" max="60" width="13.5" style="44" customWidth="1"/>
    <col min="61" max="61" width="8.83203125" style="44"/>
    <col min="62" max="62" width="14.5" style="44" customWidth="1"/>
    <col min="63" max="63" width="11.33203125" style="44" customWidth="1"/>
    <col min="64" max="64" width="11.6640625" style="44" customWidth="1"/>
    <col min="65" max="65" width="15.1640625" style="63" customWidth="1"/>
    <col min="66" max="66" width="12.5" style="44" customWidth="1"/>
    <col min="67" max="67" width="18.5" style="44" customWidth="1"/>
    <col min="68" max="71" width="2" style="44" customWidth="1"/>
    <col min="72" max="72" width="16.1640625" style="44" customWidth="1"/>
    <col min="73" max="73" width="13.83203125" style="44" customWidth="1"/>
    <col min="74" max="74" width="11.5" style="44" customWidth="1"/>
    <col min="75" max="75" width="14" style="44" customWidth="1"/>
    <col min="76" max="76" width="11.1640625" style="44" customWidth="1"/>
    <col min="77" max="77" width="17.5" style="44" customWidth="1"/>
    <col min="78" max="78" width="8.83203125" style="44"/>
    <col min="79" max="79" width="11.5" style="44" customWidth="1"/>
    <col min="80" max="80" width="10.1640625" style="44" customWidth="1"/>
    <col min="81" max="81" width="13.33203125" style="44" customWidth="1"/>
    <col min="82" max="82" width="10.83203125" style="44" customWidth="1"/>
    <col min="83" max="83" width="11" style="44" customWidth="1"/>
    <col min="84" max="84" width="15" style="44" customWidth="1"/>
    <col min="85" max="85" width="30.33203125" style="44" customWidth="1"/>
    <col min="86" max="86" width="14.5" style="44" customWidth="1"/>
    <col min="87" max="87" width="17.6640625" style="44" customWidth="1"/>
    <col min="88" max="16384" width="8.83203125" style="44"/>
  </cols>
  <sheetData>
    <row r="1" spans="1:105" ht="12" customHeight="1">
      <c r="A1" s="44" t="s">
        <v>1653</v>
      </c>
      <c r="D1" s="45"/>
      <c r="E1" s="147">
        <f>B4*C4*D4*E4*F4*G4*H4*I4*J4*K4*L4*M4*N4*O4*P4*Q4*R4*S4*T4*U4*V4*W4*X4*Y4*Z4*AA4*AB4*AC4*AE4*AF4*AG4*AH4*AI4*AJ4*AK4*AL4*AM4*AN4*AO4*AP4*AQ4*AR4*AS4*AT4*AU4*AV4*AX4*AY4*AZ4*BB4*BC4*BD4*BE4*BF4*BG4*BH4*BI4*BJ4*BK4*BL4*BM4*BN4*BO4*BT4*BU4*BV4*BW4*BX4*BZ4*CA4*CB4*CC4*CD4*CE4*CF4*CN4*CT4*CV4*CY4*DA4</f>
        <v>2.3109724665594486E+141</v>
      </c>
      <c r="F1" s="44" t="s">
        <v>7870</v>
      </c>
      <c r="K1" s="44"/>
      <c r="S1" s="44"/>
      <c r="Y1" s="44"/>
      <c r="AB1" s="46"/>
      <c r="AF1" s="47"/>
      <c r="AQ1" s="44"/>
      <c r="AS1" s="44"/>
      <c r="BB1" s="39"/>
      <c r="BM1" s="44"/>
    </row>
    <row r="2" spans="1:105" ht="12" customHeight="1">
      <c r="B2" s="147" t="s">
        <v>7869</v>
      </c>
      <c r="C2" s="68">
        <f>B4*C4*D4*E4*F4*G4*H4*I4*J4*K4*L4*M4*N4*O4*P4*Q4*R4*S4*T4*U4*V4*W4*X4*Y4*Z4*AA4*AB4*AC4*AE4*AF4*AG4*AH4*AI4*AJ4*AK4*AL4*AM4*AN4*AO4*AP4*AQ4*AR4*AS4*AT4*AU4*AV4*AX4*AY4*AZ4*BB4*BC4*BD4*BE4*BF4*BG4*BH4*BI4*BJ4*BK4*BL4*BM4*BN4*BO4*BT4*BU4*BV4*BW4*BX4*BZ4*CA4*CB4*CC4*CD4*CE4*CF4</f>
        <v>7.0542505084232255E+136</v>
      </c>
      <c r="D2" s="48" t="s">
        <v>1596</v>
      </c>
      <c r="E2" s="44">
        <f>B4:CV4</f>
        <v>67</v>
      </c>
      <c r="F2" s="44" t="s">
        <v>1116</v>
      </c>
      <c r="K2" s="44"/>
      <c r="S2" s="44"/>
      <c r="Y2" s="44"/>
      <c r="AB2" s="46"/>
      <c r="AF2" s="44"/>
      <c r="AQ2" s="44"/>
      <c r="AS2" s="44"/>
      <c r="BE2" s="44" t="s">
        <v>2922</v>
      </c>
      <c r="BF2" s="44" t="s">
        <v>2926</v>
      </c>
      <c r="BG2" s="44" t="s">
        <v>2923</v>
      </c>
      <c r="BH2" s="48" t="s">
        <v>3563</v>
      </c>
      <c r="BM2" s="44"/>
    </row>
    <row r="3" spans="1:105" s="78" customFormat="1" ht="12" customHeight="1">
      <c r="B3" s="78" t="s">
        <v>151</v>
      </c>
      <c r="C3" s="80" t="s">
        <v>3737</v>
      </c>
      <c r="D3" s="80" t="s">
        <v>4592</v>
      </c>
      <c r="E3" s="78" t="s">
        <v>50</v>
      </c>
      <c r="F3" s="78" t="s">
        <v>49</v>
      </c>
      <c r="G3" s="78" t="s">
        <v>1524</v>
      </c>
      <c r="H3" s="80" t="s">
        <v>543</v>
      </c>
      <c r="I3" s="80" t="s">
        <v>3656</v>
      </c>
      <c r="J3" s="78" t="s">
        <v>4593</v>
      </c>
      <c r="K3" s="78" t="s">
        <v>7315</v>
      </c>
      <c r="L3" s="78" t="s">
        <v>48</v>
      </c>
      <c r="M3" s="78" t="s">
        <v>47</v>
      </c>
      <c r="N3" s="79" t="s">
        <v>1859</v>
      </c>
      <c r="O3" s="79" t="s">
        <v>44</v>
      </c>
      <c r="P3" s="84" t="s">
        <v>3657</v>
      </c>
      <c r="Q3" s="79" t="s">
        <v>46</v>
      </c>
      <c r="R3" s="79" t="s">
        <v>45</v>
      </c>
      <c r="S3" s="79" t="s">
        <v>44</v>
      </c>
      <c r="T3" s="81" t="s">
        <v>43</v>
      </c>
      <c r="U3" s="81" t="s">
        <v>33</v>
      </c>
      <c r="V3" s="79" t="s">
        <v>12</v>
      </c>
      <c r="W3" s="84" t="s">
        <v>3658</v>
      </c>
      <c r="X3" s="78" t="s">
        <v>14</v>
      </c>
      <c r="Y3" s="78" t="s">
        <v>39</v>
      </c>
      <c r="Z3" s="79" t="s">
        <v>42</v>
      </c>
      <c r="AA3" s="79" t="s">
        <v>13</v>
      </c>
      <c r="AB3" s="82" t="s">
        <v>1682</v>
      </c>
      <c r="AC3" s="80" t="s">
        <v>3659</v>
      </c>
      <c r="AD3" s="80" t="s">
        <v>3660</v>
      </c>
      <c r="AE3" s="80" t="s">
        <v>3661</v>
      </c>
      <c r="AF3" s="78" t="s">
        <v>774</v>
      </c>
      <c r="AG3" s="80" t="s">
        <v>3662</v>
      </c>
      <c r="AH3" s="85" t="s">
        <v>3663</v>
      </c>
      <c r="AI3" s="80" t="s">
        <v>3664</v>
      </c>
      <c r="AJ3" s="80" t="s">
        <v>3665</v>
      </c>
      <c r="AK3" s="80" t="s">
        <v>3666</v>
      </c>
      <c r="AL3" s="80" t="s">
        <v>4594</v>
      </c>
      <c r="AM3" s="80" t="s">
        <v>284</v>
      </c>
      <c r="AN3" s="78" t="s">
        <v>699</v>
      </c>
      <c r="AO3" s="78" t="s">
        <v>1035</v>
      </c>
      <c r="AP3" s="78" t="s">
        <v>1042</v>
      </c>
      <c r="AQ3" s="80" t="s">
        <v>2950</v>
      </c>
      <c r="AR3" s="78" t="s">
        <v>1044</v>
      </c>
      <c r="AS3" s="78" t="s">
        <v>1041</v>
      </c>
      <c r="AT3" s="78" t="s">
        <v>1045</v>
      </c>
      <c r="AU3" s="83" t="s">
        <v>1043</v>
      </c>
      <c r="AV3" s="78" t="s">
        <v>1890</v>
      </c>
      <c r="AX3" s="78" t="s">
        <v>3007</v>
      </c>
      <c r="AZ3" s="78" t="s">
        <v>2353</v>
      </c>
      <c r="BA3" s="80" t="s">
        <v>3667</v>
      </c>
      <c r="BB3" s="78" t="s">
        <v>2840</v>
      </c>
      <c r="BC3" s="78" t="s">
        <v>33</v>
      </c>
      <c r="BD3" s="78" t="s">
        <v>2908</v>
      </c>
      <c r="BE3" s="78" t="s">
        <v>2917</v>
      </c>
      <c r="BF3" s="78" t="s">
        <v>45</v>
      </c>
      <c r="BG3" s="80" t="s">
        <v>3994</v>
      </c>
      <c r="BH3" s="78" t="s">
        <v>45</v>
      </c>
      <c r="BI3" s="78" t="s">
        <v>3274</v>
      </c>
      <c r="BJ3" s="78" t="s">
        <v>3290</v>
      </c>
      <c r="BK3" s="78" t="s">
        <v>3302</v>
      </c>
      <c r="BL3" s="78" t="s">
        <v>2908</v>
      </c>
      <c r="BM3" s="78" t="s">
        <v>3325</v>
      </c>
      <c r="BN3" s="78" t="s">
        <v>3326</v>
      </c>
      <c r="BO3" s="78" t="s">
        <v>3421</v>
      </c>
      <c r="BT3" s="80" t="s">
        <v>3656</v>
      </c>
      <c r="BU3" s="78" t="s">
        <v>3770</v>
      </c>
      <c r="BV3" s="78" t="s">
        <v>3799</v>
      </c>
      <c r="BW3" s="78" t="s">
        <v>3953</v>
      </c>
      <c r="BX3" s="78" t="s">
        <v>4221</v>
      </c>
      <c r="BY3" s="78" t="s">
        <v>4441</v>
      </c>
      <c r="BZ3" s="78" t="s">
        <v>4617</v>
      </c>
      <c r="CA3" s="78" t="s">
        <v>1920</v>
      </c>
      <c r="CB3" s="78" t="s">
        <v>4898</v>
      </c>
      <c r="CC3" s="78" t="s">
        <v>4899</v>
      </c>
      <c r="CD3" s="78" t="s">
        <v>1367</v>
      </c>
      <c r="CE3" s="78" t="s">
        <v>2349</v>
      </c>
      <c r="CF3" s="78" t="s">
        <v>311</v>
      </c>
      <c r="CG3" s="78" t="s">
        <v>5192</v>
      </c>
      <c r="CH3" s="78" t="s">
        <v>5192</v>
      </c>
      <c r="CI3" s="78" t="s">
        <v>6668</v>
      </c>
      <c r="CN3" s="78" t="s">
        <v>7838</v>
      </c>
      <c r="CQ3" s="78" t="s">
        <v>1046</v>
      </c>
      <c r="CT3" s="78" t="s">
        <v>7843</v>
      </c>
      <c r="CV3" s="78" t="s">
        <v>7855</v>
      </c>
      <c r="CY3" s="78" t="s">
        <v>6472</v>
      </c>
      <c r="DA3" s="78" t="s">
        <v>7878</v>
      </c>
    </row>
    <row r="4" spans="1:105" s="87" customFormat="1" ht="12" customHeight="1">
      <c r="B4" s="87">
        <f t="shared" ref="B4:AV4" si="0">COUNTA(B5:B5000)</f>
        <v>48</v>
      </c>
      <c r="C4" s="87">
        <f t="shared" si="0"/>
        <v>212</v>
      </c>
      <c r="D4" s="87">
        <f t="shared" si="0"/>
        <v>244</v>
      </c>
      <c r="E4" s="87">
        <f t="shared" si="0"/>
        <v>67</v>
      </c>
      <c r="F4" s="87">
        <f t="shared" si="0"/>
        <v>38</v>
      </c>
      <c r="G4" s="87">
        <f t="shared" si="0"/>
        <v>33</v>
      </c>
      <c r="H4" s="87">
        <f t="shared" si="0"/>
        <v>161</v>
      </c>
      <c r="I4" s="87">
        <f t="shared" si="0"/>
        <v>45</v>
      </c>
      <c r="J4" s="87">
        <f t="shared" si="0"/>
        <v>178</v>
      </c>
      <c r="K4" s="87">
        <f t="shared" si="0"/>
        <v>510</v>
      </c>
      <c r="L4" s="87">
        <f t="shared" si="0"/>
        <v>93</v>
      </c>
      <c r="M4" s="87">
        <f t="shared" si="0"/>
        <v>60</v>
      </c>
      <c r="N4" s="87">
        <f t="shared" si="0"/>
        <v>65</v>
      </c>
      <c r="O4" s="87">
        <f t="shared" si="0"/>
        <v>44</v>
      </c>
      <c r="P4" s="87">
        <f t="shared" si="0"/>
        <v>38</v>
      </c>
      <c r="Q4" s="87">
        <f t="shared" si="0"/>
        <v>36</v>
      </c>
      <c r="R4" s="87">
        <f t="shared" si="0"/>
        <v>83</v>
      </c>
      <c r="S4" s="87">
        <f t="shared" si="0"/>
        <v>571</v>
      </c>
      <c r="T4" s="87">
        <f t="shared" si="0"/>
        <v>60</v>
      </c>
      <c r="U4" s="87">
        <f t="shared" si="0"/>
        <v>101</v>
      </c>
      <c r="V4" s="87">
        <f t="shared" si="0"/>
        <v>54</v>
      </c>
      <c r="W4" s="87">
        <f t="shared" si="0"/>
        <v>35</v>
      </c>
      <c r="X4" s="87">
        <f t="shared" si="0"/>
        <v>42</v>
      </c>
      <c r="Y4" s="87">
        <f t="shared" si="0"/>
        <v>372</v>
      </c>
      <c r="Z4" s="87">
        <f t="shared" si="0"/>
        <v>51</v>
      </c>
      <c r="AA4" s="87">
        <f t="shared" si="0"/>
        <v>46</v>
      </c>
      <c r="AB4" s="87">
        <f t="shared" si="0"/>
        <v>85</v>
      </c>
      <c r="AC4" s="87">
        <f t="shared" si="0"/>
        <v>34</v>
      </c>
      <c r="AD4" s="87">
        <f t="shared" si="0"/>
        <v>0</v>
      </c>
      <c r="AE4" s="87">
        <f t="shared" si="0"/>
        <v>51</v>
      </c>
      <c r="AF4" s="87">
        <f t="shared" si="0"/>
        <v>1344</v>
      </c>
      <c r="AG4" s="87">
        <f t="shared" si="0"/>
        <v>53</v>
      </c>
      <c r="AH4" s="87">
        <f t="shared" si="0"/>
        <v>43</v>
      </c>
      <c r="AI4" s="87">
        <f>COUNTA(AI5:AI5000)</f>
        <v>47</v>
      </c>
      <c r="AJ4" s="87">
        <f t="shared" si="0"/>
        <v>100</v>
      </c>
      <c r="AK4" s="87">
        <f t="shared" si="0"/>
        <v>24</v>
      </c>
      <c r="AL4" s="87">
        <f t="shared" si="0"/>
        <v>17</v>
      </c>
      <c r="AM4" s="87">
        <f t="shared" si="0"/>
        <v>29</v>
      </c>
      <c r="AN4" s="87">
        <f t="shared" si="0"/>
        <v>88</v>
      </c>
      <c r="AO4" s="87">
        <f t="shared" si="0"/>
        <v>33</v>
      </c>
      <c r="AP4" s="87">
        <f t="shared" si="0"/>
        <v>137</v>
      </c>
      <c r="AQ4" s="87">
        <f t="shared" si="0"/>
        <v>701</v>
      </c>
      <c r="AR4" s="87">
        <f t="shared" si="0"/>
        <v>33</v>
      </c>
      <c r="AS4" s="87">
        <f t="shared" si="0"/>
        <v>1783</v>
      </c>
      <c r="AT4" s="87">
        <f t="shared" si="0"/>
        <v>133</v>
      </c>
      <c r="AU4" s="87">
        <f t="shared" si="0"/>
        <v>228</v>
      </c>
      <c r="AV4" s="87">
        <f t="shared" si="0"/>
        <v>23</v>
      </c>
      <c r="AX4" s="87">
        <f>COUNTA(AX5:AX5000)</f>
        <v>123</v>
      </c>
      <c r="AY4" s="87">
        <f t="shared" ref="AY4:BN4" si="1">COUNTA(AY5:AY5000)</f>
        <v>63</v>
      </c>
      <c r="AZ4" s="87">
        <f t="shared" si="1"/>
        <v>34</v>
      </c>
      <c r="BA4" s="87">
        <f t="shared" si="1"/>
        <v>0</v>
      </c>
      <c r="BB4" s="87">
        <f>COUNTA(BB5:BB5000)</f>
        <v>135</v>
      </c>
      <c r="BC4" s="87">
        <f t="shared" si="1"/>
        <v>92</v>
      </c>
      <c r="BD4" s="87">
        <f t="shared" si="1"/>
        <v>99</v>
      </c>
      <c r="BE4" s="87">
        <f t="shared" si="1"/>
        <v>40</v>
      </c>
      <c r="BF4" s="87">
        <f t="shared" si="1"/>
        <v>100</v>
      </c>
      <c r="BG4" s="87">
        <f t="shared" si="1"/>
        <v>54</v>
      </c>
      <c r="BH4" s="87">
        <f t="shared" si="1"/>
        <v>18</v>
      </c>
      <c r="BI4" s="87">
        <f t="shared" si="1"/>
        <v>57</v>
      </c>
      <c r="BJ4" s="87">
        <f t="shared" si="1"/>
        <v>36</v>
      </c>
      <c r="BK4" s="87">
        <f t="shared" si="1"/>
        <v>32</v>
      </c>
      <c r="BL4" s="87">
        <f t="shared" si="1"/>
        <v>16</v>
      </c>
      <c r="BM4" s="87">
        <f t="shared" si="1"/>
        <v>174</v>
      </c>
      <c r="BN4" s="87">
        <f t="shared" si="1"/>
        <v>27</v>
      </c>
      <c r="BO4" s="87">
        <f>COUNTA(BO5:BO5000)</f>
        <v>110</v>
      </c>
      <c r="BT4" s="87">
        <f t="shared" ref="BT4:CC4" si="2">COUNTA(BT5:BT5000)</f>
        <v>47</v>
      </c>
      <c r="BU4" s="87">
        <f t="shared" si="2"/>
        <v>38</v>
      </c>
      <c r="BV4" s="87">
        <f t="shared" si="2"/>
        <v>35</v>
      </c>
      <c r="BW4" s="87">
        <f t="shared" si="2"/>
        <v>33</v>
      </c>
      <c r="BX4" s="87">
        <f t="shared" si="2"/>
        <v>36</v>
      </c>
      <c r="BY4" s="87">
        <f t="shared" si="2"/>
        <v>7</v>
      </c>
      <c r="BZ4" s="87">
        <f t="shared" si="2"/>
        <v>24</v>
      </c>
      <c r="CA4" s="87">
        <f t="shared" si="2"/>
        <v>23</v>
      </c>
      <c r="CB4" s="87">
        <f t="shared" si="2"/>
        <v>17</v>
      </c>
      <c r="CC4" s="87">
        <f t="shared" si="2"/>
        <v>81</v>
      </c>
      <c r="CD4" s="87">
        <f t="shared" ref="CD4:CG4" si="3">COUNTA(CD5:CD5000)</f>
        <v>23</v>
      </c>
      <c r="CE4" s="87">
        <f t="shared" si="3"/>
        <v>116</v>
      </c>
      <c r="CF4" s="87">
        <f t="shared" si="3"/>
        <v>40</v>
      </c>
      <c r="CG4" s="87">
        <f t="shared" si="3"/>
        <v>226</v>
      </c>
      <c r="CH4" s="87">
        <f>COUNTA(CH5:CH5000)</f>
        <v>6</v>
      </c>
      <c r="CI4" s="87">
        <f t="shared" ref="CI4" si="4">COUNTA(CI5:CI5000)</f>
        <v>202</v>
      </c>
      <c r="CN4" s="87">
        <f>COUNTA(CN5:CN5000)</f>
        <v>7</v>
      </c>
      <c r="CQ4" s="87">
        <f>COUNTA(CQ5:CQ5000)</f>
        <v>8</v>
      </c>
      <c r="CT4" s="87">
        <f>COUNTA(CT5:CT5000)</f>
        <v>4</v>
      </c>
      <c r="CV4" s="87">
        <f>COUNTA(CV5:CV5000)</f>
        <v>13</v>
      </c>
      <c r="CY4" s="87">
        <f>COUNTA(CY5:CY5000)</f>
        <v>10</v>
      </c>
      <c r="DA4" s="87">
        <f>COUNTA(DA5:DA5000)</f>
        <v>9</v>
      </c>
    </row>
    <row r="5" spans="1:105" s="45" customFormat="1" ht="12" customHeight="1">
      <c r="A5" s="44"/>
      <c r="B5" s="48" t="s">
        <v>152</v>
      </c>
      <c r="C5" s="64" t="s">
        <v>1527</v>
      </c>
      <c r="D5" s="75" t="s">
        <v>6333</v>
      </c>
      <c r="E5" s="52" t="s">
        <v>1956</v>
      </c>
      <c r="F5" s="52" t="s">
        <v>2025</v>
      </c>
      <c r="G5" s="52" t="s">
        <v>2223</v>
      </c>
      <c r="H5" s="65" t="s">
        <v>1687</v>
      </c>
      <c r="I5" s="52" t="s">
        <v>2235</v>
      </c>
      <c r="J5" s="99" t="s">
        <v>3017</v>
      </c>
      <c r="K5" s="63" t="s">
        <v>5126</v>
      </c>
      <c r="L5" s="63" t="s">
        <v>3350</v>
      </c>
      <c r="M5" s="52" t="s">
        <v>1183</v>
      </c>
      <c r="N5" s="53" t="s">
        <v>145</v>
      </c>
      <c r="O5" s="48" t="s">
        <v>1905</v>
      </c>
      <c r="P5" s="45" t="s">
        <v>2110</v>
      </c>
      <c r="Q5" s="54" t="s">
        <v>1892</v>
      </c>
      <c r="R5" s="44" t="s">
        <v>3186</v>
      </c>
      <c r="S5" s="70" t="s">
        <v>1544</v>
      </c>
      <c r="T5" s="44" t="s">
        <v>1905</v>
      </c>
      <c r="U5" s="96" t="s">
        <v>577</v>
      </c>
      <c r="V5" s="54" t="s">
        <v>3571</v>
      </c>
      <c r="W5" s="53" t="s">
        <v>1654</v>
      </c>
      <c r="X5" s="44" t="s">
        <v>1651</v>
      </c>
      <c r="Y5" s="63" t="s">
        <v>359</v>
      </c>
      <c r="Z5" s="48" t="s">
        <v>6591</v>
      </c>
      <c r="AA5" s="55" t="s">
        <v>2120</v>
      </c>
      <c r="AB5" s="49" t="s">
        <v>4380</v>
      </c>
      <c r="AC5" s="51" t="s">
        <v>4798</v>
      </c>
      <c r="AE5" s="51" t="s">
        <v>64</v>
      </c>
      <c r="AF5" s="63" t="s">
        <v>6080</v>
      </c>
      <c r="AG5" s="45" t="s">
        <v>3813</v>
      </c>
      <c r="AH5" s="50" t="s">
        <v>2296</v>
      </c>
      <c r="AI5" s="51" t="s">
        <v>6449</v>
      </c>
      <c r="AJ5" s="68" t="s">
        <v>2123</v>
      </c>
      <c r="AK5" s="45" t="s">
        <v>240</v>
      </c>
      <c r="AL5" s="45" t="s">
        <v>44</v>
      </c>
      <c r="AM5" s="45" t="s">
        <v>688</v>
      </c>
      <c r="AN5" s="45" t="s">
        <v>5418</v>
      </c>
      <c r="AO5" s="45" t="s">
        <v>2314</v>
      </c>
      <c r="AP5" s="51" t="s">
        <v>5271</v>
      </c>
      <c r="AQ5" s="64" t="s">
        <v>5247</v>
      </c>
      <c r="AR5" s="45" t="s">
        <v>2955</v>
      </c>
      <c r="AS5" s="68" t="s">
        <v>1052</v>
      </c>
      <c r="AT5" s="45" t="s">
        <v>1865</v>
      </c>
      <c r="AU5" s="63" t="s">
        <v>4199</v>
      </c>
      <c r="AV5" s="51" t="s">
        <v>2115</v>
      </c>
      <c r="AX5" s="65" t="s">
        <v>145</v>
      </c>
      <c r="AY5" s="53" t="s">
        <v>674</v>
      </c>
      <c r="AZ5" s="45" t="s">
        <v>2354</v>
      </c>
      <c r="BB5" s="45" t="s">
        <v>2842</v>
      </c>
      <c r="BC5" s="64" t="s">
        <v>627</v>
      </c>
      <c r="BD5" s="45" t="s">
        <v>2909</v>
      </c>
      <c r="BE5" s="51" t="s">
        <v>2946</v>
      </c>
      <c r="BF5" s="45" t="s">
        <v>2223</v>
      </c>
      <c r="BG5" s="45" t="s">
        <v>2924</v>
      </c>
      <c r="BH5" s="51" t="s">
        <v>7823</v>
      </c>
      <c r="BI5" s="45" t="s">
        <v>4759</v>
      </c>
      <c r="BJ5" s="45" t="s">
        <v>3291</v>
      </c>
      <c r="BK5" s="45" t="s">
        <v>3303</v>
      </c>
      <c r="BL5" s="45" t="s">
        <v>2908</v>
      </c>
      <c r="BM5" s="68" t="s">
        <v>3338</v>
      </c>
      <c r="BN5" s="45" t="s">
        <v>3326</v>
      </c>
      <c r="BO5" s="51" t="s">
        <v>3421</v>
      </c>
      <c r="BT5" s="52" t="s">
        <v>2235</v>
      </c>
      <c r="BU5" s="45" t="s">
        <v>3770</v>
      </c>
      <c r="BV5" s="45" t="s">
        <v>3799</v>
      </c>
      <c r="BW5" s="45" t="s">
        <v>3954</v>
      </c>
      <c r="BX5" s="45" t="s">
        <v>4221</v>
      </c>
      <c r="BY5" s="45" t="s">
        <v>4442</v>
      </c>
      <c r="BZ5" s="45" t="s">
        <v>2354</v>
      </c>
      <c r="CA5" s="45" t="s">
        <v>1920</v>
      </c>
      <c r="CB5" s="51" t="s">
        <v>7137</v>
      </c>
      <c r="CC5" s="45" t="s">
        <v>4964</v>
      </c>
      <c r="CD5" s="45" t="s">
        <v>1367</v>
      </c>
      <c r="CE5" s="45" t="s">
        <v>2349</v>
      </c>
      <c r="CF5" s="45" t="s">
        <v>3232</v>
      </c>
      <c r="CG5" s="45" t="s">
        <v>5194</v>
      </c>
      <c r="CH5" s="45" t="s">
        <v>6663</v>
      </c>
      <c r="CI5" s="45" t="s">
        <v>6669</v>
      </c>
      <c r="CL5" s="78"/>
      <c r="CN5" s="146" t="s">
        <v>7849</v>
      </c>
      <c r="CO5" s="146"/>
      <c r="CP5" s="146"/>
      <c r="CQ5" s="146" t="s">
        <v>240</v>
      </c>
      <c r="CR5" s="146"/>
      <c r="CS5" s="146"/>
      <c r="CT5" s="146" t="s">
        <v>7843</v>
      </c>
      <c r="CU5" s="146"/>
      <c r="CV5" s="146" t="s">
        <v>7855</v>
      </c>
      <c r="CW5" s="146"/>
      <c r="CX5" s="146"/>
      <c r="CY5" s="146" t="s">
        <v>6472</v>
      </c>
      <c r="CZ5" s="146"/>
      <c r="DA5" s="146" t="s">
        <v>7878</v>
      </c>
    </row>
    <row r="6" spans="1:105" ht="13.5" customHeight="1">
      <c r="B6" s="44" t="s">
        <v>4176</v>
      </c>
      <c r="C6" s="63" t="s">
        <v>3757</v>
      </c>
      <c r="D6" s="63" t="s">
        <v>4000</v>
      </c>
      <c r="E6" s="52" t="s">
        <v>1914</v>
      </c>
      <c r="F6" s="52" t="s">
        <v>2024</v>
      </c>
      <c r="G6" s="52" t="s">
        <v>2224</v>
      </c>
      <c r="H6" s="69" t="s">
        <v>1688</v>
      </c>
      <c r="I6" s="52" t="s">
        <v>4986</v>
      </c>
      <c r="J6" s="65" t="s">
        <v>1855</v>
      </c>
      <c r="K6" s="71" t="s">
        <v>7300</v>
      </c>
      <c r="L6" s="69" t="s">
        <v>674</v>
      </c>
      <c r="M6" s="52" t="s">
        <v>5187</v>
      </c>
      <c r="N6" s="44" t="s">
        <v>1850</v>
      </c>
      <c r="O6" s="57" t="s">
        <v>1906</v>
      </c>
      <c r="P6" s="44" t="s">
        <v>2112</v>
      </c>
      <c r="Q6" s="48" t="s">
        <v>4595</v>
      </c>
      <c r="R6" s="44" t="s">
        <v>2058</v>
      </c>
      <c r="S6" s="71" t="s">
        <v>1415</v>
      </c>
      <c r="T6" s="52" t="s">
        <v>567</v>
      </c>
      <c r="U6" s="65" t="s">
        <v>636</v>
      </c>
      <c r="V6" s="54" t="s">
        <v>692</v>
      </c>
      <c r="W6" s="52" t="s">
        <v>1655</v>
      </c>
      <c r="X6" s="48" t="s">
        <v>3441</v>
      </c>
      <c r="Y6" s="70" t="s">
        <v>1503</v>
      </c>
      <c r="Z6" s="54" t="s">
        <v>6592</v>
      </c>
      <c r="AA6" s="53" t="s">
        <v>3914</v>
      </c>
      <c r="AB6" s="49" t="s">
        <v>6556</v>
      </c>
      <c r="AC6" s="48" t="s">
        <v>1609</v>
      </c>
      <c r="AE6" s="48" t="s">
        <v>65</v>
      </c>
      <c r="AF6" s="63" t="s">
        <v>6139</v>
      </c>
      <c r="AG6" s="48" t="s">
        <v>3814</v>
      </c>
      <c r="AH6" s="44" t="s">
        <v>2297</v>
      </c>
      <c r="AI6" s="48" t="s">
        <v>6450</v>
      </c>
      <c r="AJ6" s="63" t="s">
        <v>3186</v>
      </c>
      <c r="AK6" s="44" t="s">
        <v>510</v>
      </c>
      <c r="AL6" s="44" t="s">
        <v>4659</v>
      </c>
      <c r="AM6" s="44" t="s">
        <v>692</v>
      </c>
      <c r="AN6" s="44" t="s">
        <v>5409</v>
      </c>
      <c r="AO6" s="44" t="s">
        <v>2339</v>
      </c>
      <c r="AP6" s="44" t="s">
        <v>4758</v>
      </c>
      <c r="AQ6" s="65" t="s">
        <v>2360</v>
      </c>
      <c r="AR6" s="44" t="s">
        <v>6501</v>
      </c>
      <c r="AS6" s="63" t="s">
        <v>4596</v>
      </c>
      <c r="AT6" s="44" t="s">
        <v>4850</v>
      </c>
      <c r="AU6" s="63" t="s">
        <v>2905</v>
      </c>
      <c r="AV6" s="48" t="s">
        <v>2119</v>
      </c>
      <c r="AX6" s="65" t="s">
        <v>2847</v>
      </c>
      <c r="AY6" s="44" t="s">
        <v>2244</v>
      </c>
      <c r="AZ6" s="44" t="s">
        <v>4617</v>
      </c>
      <c r="BB6" s="44" t="s">
        <v>6496</v>
      </c>
      <c r="BC6" s="63" t="s">
        <v>1850</v>
      </c>
      <c r="BD6" s="44" t="s">
        <v>7119</v>
      </c>
      <c r="BE6" s="48" t="s">
        <v>2918</v>
      </c>
      <c r="BF6" s="63" t="s">
        <v>4126</v>
      </c>
      <c r="BG6" s="44" t="s">
        <v>3993</v>
      </c>
      <c r="BH6" s="48" t="s">
        <v>3987</v>
      </c>
      <c r="BI6" s="44" t="s">
        <v>2058</v>
      </c>
      <c r="BJ6" s="44" t="s">
        <v>3292</v>
      </c>
      <c r="BK6" s="44" t="s">
        <v>6642</v>
      </c>
      <c r="BL6" s="44" t="s">
        <v>3328</v>
      </c>
      <c r="BM6" s="63" t="s">
        <v>1651</v>
      </c>
      <c r="BN6" s="44" t="s">
        <v>3677</v>
      </c>
      <c r="BO6" s="48" t="s">
        <v>7148</v>
      </c>
      <c r="BT6" s="52" t="s">
        <v>2344</v>
      </c>
      <c r="BU6" s="44" t="s">
        <v>3792</v>
      </c>
      <c r="BV6" s="44" t="s">
        <v>683</v>
      </c>
      <c r="BW6" s="44" t="s">
        <v>3956</v>
      </c>
      <c r="BX6" s="44" t="s">
        <v>4864</v>
      </c>
      <c r="BY6" s="44" t="s">
        <v>4443</v>
      </c>
      <c r="BZ6" s="44" t="s">
        <v>636</v>
      </c>
      <c r="CA6" s="44" t="s">
        <v>3428</v>
      </c>
      <c r="CB6" s="48" t="s">
        <v>6453</v>
      </c>
      <c r="CC6" s="44" t="s">
        <v>4899</v>
      </c>
      <c r="CD6" s="44" t="s">
        <v>4905</v>
      </c>
      <c r="CE6" s="44" t="s">
        <v>145</v>
      </c>
      <c r="CF6" s="44" t="s">
        <v>3586</v>
      </c>
      <c r="CG6" s="44" t="s">
        <v>5927</v>
      </c>
      <c r="CH6" s="44" t="s">
        <v>6664</v>
      </c>
      <c r="CI6" s="44" t="s">
        <v>6915</v>
      </c>
      <c r="CL6" s="87"/>
      <c r="CN6" s="146" t="s">
        <v>7850</v>
      </c>
      <c r="CO6" s="146"/>
      <c r="CP6" s="146"/>
      <c r="CQ6" s="146" t="s">
        <v>334</v>
      </c>
      <c r="CR6" s="146"/>
      <c r="CS6" s="146"/>
      <c r="CT6" s="146" t="s">
        <v>7845</v>
      </c>
      <c r="CU6" s="146"/>
      <c r="CV6" s="146" t="s">
        <v>7857</v>
      </c>
      <c r="CW6" s="146"/>
      <c r="CX6" s="146"/>
      <c r="CY6" s="146" t="s">
        <v>6468</v>
      </c>
      <c r="CZ6" s="146"/>
      <c r="DA6" s="146" t="s">
        <v>7879</v>
      </c>
    </row>
    <row r="7" spans="1:105" ht="12" customHeight="1">
      <c r="B7" s="44" t="s">
        <v>4177</v>
      </c>
      <c r="C7" s="68" t="s">
        <v>2120</v>
      </c>
      <c r="D7" s="63" t="s">
        <v>169</v>
      </c>
      <c r="E7" s="44" t="s">
        <v>1965</v>
      </c>
      <c r="F7" s="44" t="s">
        <v>384</v>
      </c>
      <c r="G7" s="52" t="s">
        <v>2210</v>
      </c>
      <c r="H7" s="65" t="s">
        <v>1689</v>
      </c>
      <c r="I7" s="54" t="s">
        <v>683</v>
      </c>
      <c r="J7" s="65" t="s">
        <v>3108</v>
      </c>
      <c r="K7" s="63" t="s">
        <v>5400</v>
      </c>
      <c r="L7" s="63" t="s">
        <v>3351</v>
      </c>
      <c r="M7" s="52" t="s">
        <v>6296</v>
      </c>
      <c r="N7" s="44" t="s">
        <v>2291</v>
      </c>
      <c r="O7" s="55" t="s">
        <v>1903</v>
      </c>
      <c r="P7" s="44" t="s">
        <v>4825</v>
      </c>
      <c r="Q7" s="48" t="s">
        <v>1999</v>
      </c>
      <c r="R7" s="44" t="s">
        <v>1998</v>
      </c>
      <c r="S7" s="65" t="s">
        <v>120</v>
      </c>
      <c r="T7" s="53" t="s">
        <v>552</v>
      </c>
      <c r="U7" s="65" t="s">
        <v>637</v>
      </c>
      <c r="V7" s="52" t="s">
        <v>3572</v>
      </c>
      <c r="W7" s="53" t="s">
        <v>1656</v>
      </c>
      <c r="X7" s="48" t="s">
        <v>4854</v>
      </c>
      <c r="Y7" s="70" t="s">
        <v>1504</v>
      </c>
      <c r="Z7" s="54" t="s">
        <v>6593</v>
      </c>
      <c r="AA7" s="44" t="s">
        <v>3912</v>
      </c>
      <c r="AB7" s="49" t="s">
        <v>6517</v>
      </c>
      <c r="AC7" s="48" t="s">
        <v>2048</v>
      </c>
      <c r="AE7" s="48" t="s">
        <v>66</v>
      </c>
      <c r="AF7" s="63" t="s">
        <v>6034</v>
      </c>
      <c r="AG7" s="48" t="s">
        <v>3815</v>
      </c>
      <c r="AH7" s="44" t="s">
        <v>2298</v>
      </c>
      <c r="AI7" s="48" t="s">
        <v>6451</v>
      </c>
      <c r="AJ7" s="63" t="s">
        <v>3525</v>
      </c>
      <c r="AK7" s="44" t="s">
        <v>509</v>
      </c>
      <c r="AL7" s="44" t="s">
        <v>4660</v>
      </c>
      <c r="AM7" s="44" t="s">
        <v>691</v>
      </c>
      <c r="AN7" s="44" t="s">
        <v>5421</v>
      </c>
      <c r="AO7" s="44" t="s">
        <v>2315</v>
      </c>
      <c r="AP7" s="44" t="s">
        <v>5105</v>
      </c>
      <c r="AQ7" s="65" t="s">
        <v>2361</v>
      </c>
      <c r="AR7" s="44" t="s">
        <v>2957</v>
      </c>
      <c r="AS7" s="63" t="s">
        <v>1115</v>
      </c>
      <c r="AT7" s="44" t="s">
        <v>4614</v>
      </c>
      <c r="AU7" s="63" t="s">
        <v>3288</v>
      </c>
      <c r="AV7" s="48" t="s">
        <v>3450</v>
      </c>
      <c r="AX7" s="65" t="s">
        <v>3009</v>
      </c>
      <c r="AY7" s="44" t="s">
        <v>2245</v>
      </c>
      <c r="AZ7" s="44" t="s">
        <v>2355</v>
      </c>
      <c r="BB7" s="44" t="s">
        <v>145</v>
      </c>
      <c r="BC7" s="63" t="s">
        <v>2896</v>
      </c>
      <c r="BD7" s="44" t="s">
        <v>4159</v>
      </c>
      <c r="BE7" s="48" t="s">
        <v>2919</v>
      </c>
      <c r="BF7" s="63" t="s">
        <v>2076</v>
      </c>
      <c r="BG7" s="44" t="s">
        <v>7256</v>
      </c>
      <c r="BH7" s="48" t="s">
        <v>3985</v>
      </c>
      <c r="BI7" s="44" t="s">
        <v>2123</v>
      </c>
      <c r="BJ7" s="44" t="s">
        <v>3293</v>
      </c>
      <c r="BK7" s="44" t="s">
        <v>6653</v>
      </c>
      <c r="BL7" s="44" t="s">
        <v>3290</v>
      </c>
      <c r="BM7" s="63" t="s">
        <v>3583</v>
      </c>
      <c r="BN7" s="44" t="s">
        <v>175</v>
      </c>
      <c r="BO7" s="44" t="s">
        <v>6589</v>
      </c>
      <c r="BT7" s="54" t="s">
        <v>683</v>
      </c>
      <c r="BU7" s="44" t="s">
        <v>2038</v>
      </c>
      <c r="BV7" s="44" t="s">
        <v>3807</v>
      </c>
      <c r="BW7" s="44" t="s">
        <v>3957</v>
      </c>
      <c r="BX7" s="44" t="s">
        <v>4222</v>
      </c>
      <c r="BY7" s="44" t="s">
        <v>4444</v>
      </c>
      <c r="BZ7" s="44" t="s">
        <v>3407</v>
      </c>
      <c r="CA7" s="44" t="s">
        <v>3427</v>
      </c>
      <c r="CB7" s="48" t="s">
        <v>7138</v>
      </c>
      <c r="CC7" s="44" t="s">
        <v>4943</v>
      </c>
      <c r="CD7" s="44" t="s">
        <v>4906</v>
      </c>
      <c r="CE7" s="44" t="s">
        <v>4976</v>
      </c>
      <c r="CF7" s="44" t="s">
        <v>707</v>
      </c>
      <c r="CG7" s="44" t="s">
        <v>5929</v>
      </c>
      <c r="CH7" s="44" t="s">
        <v>6665</v>
      </c>
      <c r="CI7" s="44" t="s">
        <v>7047</v>
      </c>
      <c r="CL7" s="45" t="s">
        <v>4019</v>
      </c>
      <c r="CN7" s="146" t="s">
        <v>7851</v>
      </c>
      <c r="CO7" s="146"/>
      <c r="CP7" s="146"/>
      <c r="CQ7" s="146" t="s">
        <v>7853</v>
      </c>
      <c r="CR7" s="146"/>
      <c r="CS7" s="146"/>
      <c r="CT7" s="146" t="s">
        <v>7844</v>
      </c>
      <c r="CU7" s="146"/>
      <c r="CV7" s="146" t="s">
        <v>7856</v>
      </c>
      <c r="CW7" s="146"/>
      <c r="CX7" s="146"/>
      <c r="CY7" s="146" t="s">
        <v>4898</v>
      </c>
      <c r="CZ7" s="146"/>
      <c r="DA7" s="146" t="s">
        <v>7880</v>
      </c>
    </row>
    <row r="8" spans="1:105" ht="12" customHeight="1">
      <c r="B8" s="44" t="s">
        <v>4178</v>
      </c>
      <c r="C8" s="88" t="s">
        <v>2121</v>
      </c>
      <c r="D8" s="63" t="s">
        <v>174</v>
      </c>
      <c r="E8" s="44" t="s">
        <v>1937</v>
      </c>
      <c r="F8" s="44" t="s">
        <v>1545</v>
      </c>
      <c r="G8" s="52" t="s">
        <v>2067</v>
      </c>
      <c r="H8" s="65" t="s">
        <v>1690</v>
      </c>
      <c r="I8" s="52" t="s">
        <v>2345</v>
      </c>
      <c r="J8" s="65" t="s">
        <v>581</v>
      </c>
      <c r="K8" s="63" t="s">
        <v>5262</v>
      </c>
      <c r="L8" s="63" t="s">
        <v>3373</v>
      </c>
      <c r="M8" s="55" t="s">
        <v>1358</v>
      </c>
      <c r="N8" s="52" t="s">
        <v>2292</v>
      </c>
      <c r="O8" s="54" t="s">
        <v>1896</v>
      </c>
      <c r="P8" s="44" t="s">
        <v>3510</v>
      </c>
      <c r="Q8" s="48" t="s">
        <v>1993</v>
      </c>
      <c r="R8" s="44" t="s">
        <v>2059</v>
      </c>
      <c r="S8" s="65" t="s">
        <v>121</v>
      </c>
      <c r="T8" s="52" t="s">
        <v>2038</v>
      </c>
      <c r="U8" s="69" t="s">
        <v>578</v>
      </c>
      <c r="V8" s="52" t="s">
        <v>3573</v>
      </c>
      <c r="W8" s="55" t="s">
        <v>1657</v>
      </c>
      <c r="X8" s="48" t="s">
        <v>3439</v>
      </c>
      <c r="Y8" s="63" t="s">
        <v>160</v>
      </c>
      <c r="Z8" s="48" t="s">
        <v>6594</v>
      </c>
      <c r="AA8" s="52" t="s">
        <v>3939</v>
      </c>
      <c r="AB8" s="49" t="s">
        <v>6555</v>
      </c>
      <c r="AC8" s="44" t="s">
        <v>6568</v>
      </c>
      <c r="AE8" s="48" t="s">
        <v>67</v>
      </c>
      <c r="AF8" s="65" t="s">
        <v>792</v>
      </c>
      <c r="AG8" s="48" t="s">
        <v>3816</v>
      </c>
      <c r="AH8" s="44" t="s">
        <v>2308</v>
      </c>
      <c r="AI8" s="48" t="s">
        <v>6452</v>
      </c>
      <c r="AJ8" s="63" t="s">
        <v>2125</v>
      </c>
      <c r="AK8" s="44" t="s">
        <v>1157</v>
      </c>
      <c r="AL8" s="44" t="s">
        <v>4661</v>
      </c>
      <c r="AM8" s="44" t="s">
        <v>706</v>
      </c>
      <c r="AN8" s="44" t="s">
        <v>5422</v>
      </c>
      <c r="AO8" s="44" t="s">
        <v>6431</v>
      </c>
      <c r="AP8" s="44" t="s">
        <v>7135</v>
      </c>
      <c r="AQ8" s="65" t="s">
        <v>2362</v>
      </c>
      <c r="AR8" s="44" t="s">
        <v>4849</v>
      </c>
      <c r="AS8" s="63" t="s">
        <v>1081</v>
      </c>
      <c r="AT8" s="44" t="s">
        <v>3184</v>
      </c>
      <c r="AU8" s="63" t="s">
        <v>6803</v>
      </c>
      <c r="AV8" s="48" t="s">
        <v>3451</v>
      </c>
      <c r="AX8" s="65" t="s">
        <v>2015</v>
      </c>
      <c r="AY8" s="52" t="s">
        <v>2246</v>
      </c>
      <c r="AZ8" s="44" t="s">
        <v>2868</v>
      </c>
      <c r="BB8" s="44" t="s">
        <v>2847</v>
      </c>
      <c r="BC8" s="63" t="s">
        <v>2905</v>
      </c>
      <c r="BD8" s="44" t="s">
        <v>2125</v>
      </c>
      <c r="BE8" s="48" t="s">
        <v>2920</v>
      </c>
      <c r="BF8" s="63" t="s">
        <v>3986</v>
      </c>
      <c r="BG8" s="44" t="s">
        <v>7257</v>
      </c>
      <c r="BH8" s="44" t="s">
        <v>7824</v>
      </c>
      <c r="BI8" s="44" t="s">
        <v>3017</v>
      </c>
      <c r="BJ8" s="44" t="s">
        <v>3294</v>
      </c>
      <c r="BK8" s="44" t="s">
        <v>3311</v>
      </c>
      <c r="BL8" s="44" t="s">
        <v>3332</v>
      </c>
      <c r="BM8" s="63" t="s">
        <v>145</v>
      </c>
      <c r="BN8" s="44" t="s">
        <v>3347</v>
      </c>
      <c r="BO8" s="48" t="s">
        <v>7149</v>
      </c>
      <c r="BT8" s="52" t="s">
        <v>2345</v>
      </c>
      <c r="BU8" s="44" t="s">
        <v>543</v>
      </c>
      <c r="BV8" s="44" t="s">
        <v>2345</v>
      </c>
      <c r="BW8" s="44" t="s">
        <v>2883</v>
      </c>
      <c r="BX8" s="44" t="s">
        <v>4223</v>
      </c>
      <c r="BY8" s="44" t="s">
        <v>4445</v>
      </c>
      <c r="BZ8" s="44" t="s">
        <v>4110</v>
      </c>
      <c r="CA8" s="44" t="s">
        <v>1428</v>
      </c>
      <c r="CB8" s="48" t="s">
        <v>7139</v>
      </c>
      <c r="CC8" s="44" t="s">
        <v>4967</v>
      </c>
      <c r="CD8" s="44" t="s">
        <v>4920</v>
      </c>
      <c r="CE8" s="44" t="s">
        <v>2344</v>
      </c>
      <c r="CF8" s="44" t="s">
        <v>5069</v>
      </c>
      <c r="CG8" s="44" t="s">
        <v>6351</v>
      </c>
      <c r="CH8" s="44" t="s">
        <v>6666</v>
      </c>
      <c r="CI8" s="44" t="s">
        <v>6943</v>
      </c>
      <c r="CL8" s="44" t="s">
        <v>4020</v>
      </c>
      <c r="CN8" s="146" t="s">
        <v>7846</v>
      </c>
      <c r="CO8" s="146"/>
      <c r="CP8" s="146"/>
      <c r="CQ8" s="146" t="s">
        <v>7847</v>
      </c>
      <c r="CR8" s="146"/>
      <c r="CS8" s="146"/>
      <c r="CT8" s="146" t="s">
        <v>4935</v>
      </c>
      <c r="CU8" s="146"/>
      <c r="CV8" s="146" t="s">
        <v>7858</v>
      </c>
      <c r="CW8" s="146"/>
      <c r="CX8" s="146"/>
      <c r="CY8" s="146" t="s">
        <v>7139</v>
      </c>
      <c r="CZ8" s="146"/>
      <c r="DA8" s="146" t="s">
        <v>7881</v>
      </c>
    </row>
    <row r="9" spans="1:105" ht="12" customHeight="1">
      <c r="B9" s="44" t="s">
        <v>2026</v>
      </c>
      <c r="C9" s="68" t="s">
        <v>3725</v>
      </c>
      <c r="D9" s="63" t="s">
        <v>6676</v>
      </c>
      <c r="E9" s="61" t="s">
        <v>1915</v>
      </c>
      <c r="F9" s="52" t="s">
        <v>1554</v>
      </c>
      <c r="G9" s="52" t="s">
        <v>1599</v>
      </c>
      <c r="H9" s="65" t="s">
        <v>1691</v>
      </c>
      <c r="I9" s="52" t="s">
        <v>698</v>
      </c>
      <c r="J9" s="65" t="s">
        <v>2065</v>
      </c>
      <c r="K9" s="63" t="s">
        <v>5292</v>
      </c>
      <c r="L9" s="69" t="s">
        <v>4597</v>
      </c>
      <c r="M9" s="52" t="s">
        <v>1359</v>
      </c>
      <c r="N9" s="44" t="s">
        <v>1851</v>
      </c>
      <c r="O9" s="54" t="s">
        <v>1943</v>
      </c>
      <c r="P9" s="44" t="s">
        <v>2114</v>
      </c>
      <c r="Q9" s="48" t="s">
        <v>2000</v>
      </c>
      <c r="R9" s="44" t="s">
        <v>2060</v>
      </c>
      <c r="S9" s="65" t="s">
        <v>6409</v>
      </c>
      <c r="T9" s="44" t="s">
        <v>1412</v>
      </c>
      <c r="U9" s="70" t="s">
        <v>579</v>
      </c>
      <c r="V9" s="54" t="s">
        <v>3574</v>
      </c>
      <c r="W9" s="55" t="s">
        <v>1658</v>
      </c>
      <c r="X9" s="54" t="s">
        <v>3440</v>
      </c>
      <c r="Y9" s="63" t="s">
        <v>1505</v>
      </c>
      <c r="Z9" s="48" t="s">
        <v>6595</v>
      </c>
      <c r="AA9" s="44" t="s">
        <v>3915</v>
      </c>
      <c r="AB9" s="49" t="s">
        <v>6558</v>
      </c>
      <c r="AC9" s="44" t="s">
        <v>6565</v>
      </c>
      <c r="AE9" s="48" t="s">
        <v>68</v>
      </c>
      <c r="AF9" s="63" t="s">
        <v>6072</v>
      </c>
      <c r="AG9" s="48" t="s">
        <v>3817</v>
      </c>
      <c r="AH9" s="44" t="s">
        <v>2299</v>
      </c>
      <c r="AI9" s="48" t="s">
        <v>6453</v>
      </c>
      <c r="AJ9" s="63" t="s">
        <v>3550</v>
      </c>
      <c r="AK9" s="44" t="s">
        <v>3552</v>
      </c>
      <c r="AL9" s="44" t="s">
        <v>4662</v>
      </c>
      <c r="AM9" s="44" t="s">
        <v>687</v>
      </c>
      <c r="AN9" s="44" t="s">
        <v>1980</v>
      </c>
      <c r="AO9" s="44" t="s">
        <v>2316</v>
      </c>
      <c r="AP9" s="58" t="s">
        <v>7826</v>
      </c>
      <c r="AQ9" s="65" t="s">
        <v>2363</v>
      </c>
      <c r="AR9" s="44" t="s">
        <v>2958</v>
      </c>
      <c r="AS9" s="63" t="s">
        <v>1080</v>
      </c>
      <c r="AT9" s="44" t="s">
        <v>6394</v>
      </c>
      <c r="AU9" s="63" t="s">
        <v>4000</v>
      </c>
      <c r="AV9" s="44" t="s">
        <v>3457</v>
      </c>
      <c r="AX9" s="65" t="s">
        <v>1998</v>
      </c>
      <c r="AY9" s="44" t="s">
        <v>2247</v>
      </c>
      <c r="AZ9" s="44" t="s">
        <v>2863</v>
      </c>
      <c r="BB9" s="44" t="s">
        <v>6306</v>
      </c>
      <c r="BC9" s="63" t="s">
        <v>2903</v>
      </c>
      <c r="BD9" s="44" t="s">
        <v>7104</v>
      </c>
      <c r="BE9" s="48" t="s">
        <v>2921</v>
      </c>
      <c r="BF9" s="63" t="s">
        <v>4122</v>
      </c>
      <c r="BG9" s="44" t="s">
        <v>3466</v>
      </c>
      <c r="BH9" s="44" t="s">
        <v>3237</v>
      </c>
      <c r="BI9" s="44" t="s">
        <v>2084</v>
      </c>
      <c r="BJ9" s="44" t="s">
        <v>3296</v>
      </c>
      <c r="BK9" s="44" t="s">
        <v>6652</v>
      </c>
      <c r="BL9" s="44" t="s">
        <v>169</v>
      </c>
      <c r="BM9" s="63" t="s">
        <v>3910</v>
      </c>
      <c r="BN9" s="44" t="s">
        <v>1660</v>
      </c>
      <c r="BO9" s="48" t="s">
        <v>7150</v>
      </c>
      <c r="BT9" s="44" t="s">
        <v>3429</v>
      </c>
      <c r="BU9" s="44" t="s">
        <v>3794</v>
      </c>
      <c r="BV9" s="44" t="s">
        <v>3809</v>
      </c>
      <c r="BW9" s="44" t="s">
        <v>3958</v>
      </c>
      <c r="BX9" s="44" t="s">
        <v>4856</v>
      </c>
      <c r="BY9" s="44" t="s">
        <v>4446</v>
      </c>
      <c r="BZ9" s="44" t="s">
        <v>585</v>
      </c>
      <c r="CA9" s="44" t="s">
        <v>529</v>
      </c>
      <c r="CB9" s="48" t="s">
        <v>6468</v>
      </c>
      <c r="CC9" s="44" t="s">
        <v>4948</v>
      </c>
      <c r="CD9" s="44" t="s">
        <v>4168</v>
      </c>
      <c r="CE9" s="44" t="s">
        <v>5012</v>
      </c>
      <c r="CF9" s="44" t="s">
        <v>5068</v>
      </c>
      <c r="CG9" s="44" t="s">
        <v>5945</v>
      </c>
      <c r="CH9" s="44" t="s">
        <v>6667</v>
      </c>
      <c r="CI9" s="44" t="s">
        <v>7078</v>
      </c>
      <c r="CL9" s="44" t="s">
        <v>4021</v>
      </c>
      <c r="CN9" s="146" t="s">
        <v>7852</v>
      </c>
      <c r="CO9" s="146"/>
      <c r="CP9" s="146"/>
      <c r="CQ9" s="146" t="s">
        <v>7842</v>
      </c>
      <c r="CR9" s="146"/>
      <c r="CS9" s="146"/>
      <c r="CT9" s="146"/>
      <c r="CU9" s="146"/>
      <c r="CV9" s="146" t="s">
        <v>7859</v>
      </c>
      <c r="CW9" s="146"/>
      <c r="CX9" s="146"/>
      <c r="CY9" s="146" t="s">
        <v>7873</v>
      </c>
      <c r="CZ9" s="146"/>
      <c r="DA9" s="146" t="s">
        <v>7882</v>
      </c>
    </row>
    <row r="10" spans="1:105" ht="12" customHeight="1">
      <c r="B10" s="44" t="s">
        <v>4183</v>
      </c>
      <c r="C10" s="64" t="s">
        <v>1503</v>
      </c>
      <c r="D10" s="63" t="s">
        <v>6677</v>
      </c>
      <c r="E10" s="52" t="s">
        <v>1955</v>
      </c>
      <c r="F10" s="52" t="s">
        <v>1546</v>
      </c>
      <c r="G10" s="52" t="s">
        <v>584</v>
      </c>
      <c r="H10" s="69" t="s">
        <v>1692</v>
      </c>
      <c r="I10" s="52" t="s">
        <v>4598</v>
      </c>
      <c r="J10" s="65" t="s">
        <v>1915</v>
      </c>
      <c r="K10" s="63" t="s">
        <v>5358</v>
      </c>
      <c r="L10" s="63" t="s">
        <v>3371</v>
      </c>
      <c r="M10" s="44" t="s">
        <v>162</v>
      </c>
      <c r="N10" s="55" t="s">
        <v>1</v>
      </c>
      <c r="O10" s="48" t="s">
        <v>1944</v>
      </c>
      <c r="P10" s="44" t="s">
        <v>4833</v>
      </c>
      <c r="Q10" s="48" t="s">
        <v>2001</v>
      </c>
      <c r="R10" s="44" t="s">
        <v>2061</v>
      </c>
      <c r="S10" s="65" t="s">
        <v>123</v>
      </c>
      <c r="T10" s="44" t="s">
        <v>3499</v>
      </c>
      <c r="U10" s="69" t="s">
        <v>580</v>
      </c>
      <c r="V10" s="54" t="s">
        <v>3575</v>
      </c>
      <c r="W10" s="52" t="s">
        <v>1659</v>
      </c>
      <c r="X10" s="55" t="s">
        <v>4599</v>
      </c>
      <c r="Y10" s="63" t="s">
        <v>1021</v>
      </c>
      <c r="Z10" s="48" t="s">
        <v>6596</v>
      </c>
      <c r="AA10" s="60" t="s">
        <v>3916</v>
      </c>
      <c r="AB10" s="49" t="s">
        <v>6516</v>
      </c>
      <c r="AC10" s="44" t="s">
        <v>6577</v>
      </c>
      <c r="AE10" s="48" t="s">
        <v>69</v>
      </c>
      <c r="AF10" s="65" t="s">
        <v>793</v>
      </c>
      <c r="AG10" s="44" t="s">
        <v>3818</v>
      </c>
      <c r="AH10" s="44" t="s">
        <v>2300</v>
      </c>
      <c r="AI10" s="48" t="s">
        <v>6454</v>
      </c>
      <c r="AJ10" s="63" t="s">
        <v>3244</v>
      </c>
      <c r="AK10" s="44" t="s">
        <v>513</v>
      </c>
      <c r="AL10" s="44" t="s">
        <v>4663</v>
      </c>
      <c r="AM10" s="44" t="s">
        <v>693</v>
      </c>
      <c r="AN10" s="44" t="s">
        <v>1030</v>
      </c>
      <c r="AO10" s="44" t="s">
        <v>2337</v>
      </c>
      <c r="AP10" s="44" t="s">
        <v>1329</v>
      </c>
      <c r="AQ10" s="65" t="s">
        <v>2364</v>
      </c>
      <c r="AR10" s="44" t="s">
        <v>4844</v>
      </c>
      <c r="AS10" s="69" t="s">
        <v>3272</v>
      </c>
      <c r="AT10" s="44" t="s">
        <v>3186</v>
      </c>
      <c r="AU10" s="63" t="s">
        <v>3332</v>
      </c>
      <c r="AV10" s="48" t="s">
        <v>3443</v>
      </c>
      <c r="AX10" s="65" t="s">
        <v>2123</v>
      </c>
      <c r="AY10" s="55" t="s">
        <v>2248</v>
      </c>
      <c r="AZ10" s="44" t="s">
        <v>2356</v>
      </c>
      <c r="BB10" s="44" t="s">
        <v>4110</v>
      </c>
      <c r="BC10" s="63" t="s">
        <v>2902</v>
      </c>
      <c r="BD10" s="44" t="s">
        <v>3245</v>
      </c>
      <c r="BE10" s="48" t="s">
        <v>3992</v>
      </c>
      <c r="BF10" s="63" t="s">
        <v>592</v>
      </c>
      <c r="BG10" s="44" t="s">
        <v>7258</v>
      </c>
      <c r="BH10" s="44" t="s">
        <v>2927</v>
      </c>
      <c r="BI10" s="44" t="s">
        <v>4637</v>
      </c>
      <c r="BJ10" s="44" t="s">
        <v>3297</v>
      </c>
      <c r="BK10" s="44" t="s">
        <v>3305</v>
      </c>
      <c r="BL10" s="44" t="s">
        <v>3331</v>
      </c>
      <c r="BM10" s="63" t="s">
        <v>3584</v>
      </c>
      <c r="BN10" s="44" t="s">
        <v>4358</v>
      </c>
      <c r="BO10" s="48" t="s">
        <v>7151</v>
      </c>
      <c r="BT10" s="52" t="s">
        <v>698</v>
      </c>
      <c r="BU10" s="44" t="s">
        <v>1362</v>
      </c>
      <c r="BV10" s="44" t="s">
        <v>689</v>
      </c>
      <c r="BW10" s="44" t="s">
        <v>3959</v>
      </c>
      <c r="BX10" s="44" t="s">
        <v>4230</v>
      </c>
      <c r="BY10" s="44" t="s">
        <v>4447</v>
      </c>
      <c r="BZ10" s="44" t="s">
        <v>4619</v>
      </c>
      <c r="CA10" s="44" t="s">
        <v>591</v>
      </c>
      <c r="CB10" s="48" t="s">
        <v>6459</v>
      </c>
      <c r="CC10" s="44" t="s">
        <v>4946</v>
      </c>
      <c r="CD10" s="44" t="s">
        <v>4919</v>
      </c>
      <c r="CE10" s="44" t="s">
        <v>6866</v>
      </c>
      <c r="CF10" s="44" t="s">
        <v>5070</v>
      </c>
      <c r="CG10" s="44" t="s">
        <v>5937</v>
      </c>
      <c r="CH10" s="44" t="s">
        <v>2344</v>
      </c>
      <c r="CI10" s="44" t="s">
        <v>6949</v>
      </c>
      <c r="CL10" s="44" t="s">
        <v>4022</v>
      </c>
      <c r="CN10" s="146" t="s">
        <v>7840</v>
      </c>
      <c r="CO10" s="146"/>
      <c r="CP10" s="146"/>
      <c r="CQ10" s="146" t="s">
        <v>151</v>
      </c>
      <c r="CR10" s="146"/>
      <c r="CS10" s="146"/>
      <c r="CT10" s="146"/>
      <c r="CU10" s="146"/>
      <c r="CV10" s="146" t="s">
        <v>7860</v>
      </c>
      <c r="CW10" s="146"/>
      <c r="CX10" s="146"/>
      <c r="CY10" s="146" t="s">
        <v>1610</v>
      </c>
      <c r="CZ10" s="146"/>
      <c r="DA10" s="146" t="s">
        <v>7883</v>
      </c>
    </row>
    <row r="11" spans="1:105" ht="12" customHeight="1">
      <c r="B11" s="44" t="s">
        <v>4169</v>
      </c>
      <c r="C11" s="68" t="s">
        <v>1503</v>
      </c>
      <c r="D11" s="63" t="s">
        <v>6678</v>
      </c>
      <c r="E11" s="52" t="s">
        <v>1916</v>
      </c>
      <c r="F11" s="44" t="s">
        <v>1548</v>
      </c>
      <c r="G11" s="52" t="s">
        <v>2077</v>
      </c>
      <c r="H11" s="65" t="s">
        <v>1693</v>
      </c>
      <c r="I11" s="52" t="s">
        <v>2225</v>
      </c>
      <c r="J11" s="100" t="s">
        <v>3109</v>
      </c>
      <c r="K11" s="70" t="s">
        <v>1143</v>
      </c>
      <c r="L11" s="63" t="s">
        <v>112</v>
      </c>
      <c r="M11" s="44" t="s">
        <v>113</v>
      </c>
      <c r="N11" s="44" t="s">
        <v>1998</v>
      </c>
      <c r="O11" s="52" t="s">
        <v>1945</v>
      </c>
      <c r="P11" s="44" t="s">
        <v>4835</v>
      </c>
      <c r="Q11" s="48" t="s">
        <v>1994</v>
      </c>
      <c r="R11" s="44" t="s">
        <v>1914</v>
      </c>
      <c r="S11" s="70" t="s">
        <v>1120</v>
      </c>
      <c r="T11" s="44" t="s">
        <v>1414</v>
      </c>
      <c r="U11" s="65" t="s">
        <v>638</v>
      </c>
      <c r="V11" s="54" t="s">
        <v>3576</v>
      </c>
      <c r="W11" s="55" t="s">
        <v>1661</v>
      </c>
      <c r="X11" s="52" t="s">
        <v>1639</v>
      </c>
      <c r="Y11" s="63" t="s">
        <v>701</v>
      </c>
      <c r="Z11" s="48" t="s">
        <v>6597</v>
      </c>
      <c r="AA11" s="44" t="s">
        <v>1660</v>
      </c>
      <c r="AB11" s="49" t="s">
        <v>6540</v>
      </c>
      <c r="AC11" s="44" t="s">
        <v>6567</v>
      </c>
      <c r="AE11" s="48" t="s">
        <v>70</v>
      </c>
      <c r="AF11" s="63" t="s">
        <v>5641</v>
      </c>
      <c r="AG11" s="44" t="s">
        <v>3819</v>
      </c>
      <c r="AH11" s="44" t="s">
        <v>2301</v>
      </c>
      <c r="AI11" s="48" t="s">
        <v>6455</v>
      </c>
      <c r="AJ11" s="63" t="s">
        <v>1598</v>
      </c>
      <c r="AK11" s="44" t="s">
        <v>1207</v>
      </c>
      <c r="AL11" s="44" t="s">
        <v>4664</v>
      </c>
      <c r="AM11" s="44" t="s">
        <v>3431</v>
      </c>
      <c r="AN11" s="44" t="s">
        <v>5426</v>
      </c>
      <c r="AO11" s="44" t="s">
        <v>2336</v>
      </c>
      <c r="AP11" s="44" t="s">
        <v>7338</v>
      </c>
      <c r="AQ11" s="65" t="s">
        <v>4466</v>
      </c>
      <c r="AR11" s="44" t="s">
        <v>4848</v>
      </c>
      <c r="AS11" s="63" t="s">
        <v>2053</v>
      </c>
      <c r="AT11" s="44" t="s">
        <v>2058</v>
      </c>
      <c r="AU11" s="63" t="s">
        <v>6893</v>
      </c>
      <c r="AV11" s="48" t="s">
        <v>3444</v>
      </c>
      <c r="AX11" s="65" t="s">
        <v>3010</v>
      </c>
      <c r="AY11" s="44" t="s">
        <v>2249</v>
      </c>
      <c r="AZ11" s="44" t="s">
        <v>2357</v>
      </c>
      <c r="BB11" s="44" t="s">
        <v>1850</v>
      </c>
      <c r="BC11" s="63" t="s">
        <v>3226</v>
      </c>
      <c r="BD11" s="44" t="s">
        <v>581</v>
      </c>
      <c r="BE11" s="48" t="s">
        <v>2921</v>
      </c>
      <c r="BF11" s="63" t="s">
        <v>3989</v>
      </c>
      <c r="BG11" s="44" t="s">
        <v>7259</v>
      </c>
      <c r="BH11" s="44" t="s">
        <v>630</v>
      </c>
      <c r="BI11" s="44" t="s">
        <v>2212</v>
      </c>
      <c r="BJ11" s="44" t="s">
        <v>3298</v>
      </c>
      <c r="BK11" s="44" t="s">
        <v>6643</v>
      </c>
      <c r="BL11" s="44" t="s">
        <v>3330</v>
      </c>
      <c r="BM11" s="63" t="s">
        <v>3585</v>
      </c>
      <c r="BN11" s="44" t="s">
        <v>1331</v>
      </c>
      <c r="BO11" s="48" t="s">
        <v>7152</v>
      </c>
      <c r="BT11" s="52" t="s">
        <v>3806</v>
      </c>
      <c r="BU11" s="44" t="s">
        <v>3784</v>
      </c>
      <c r="BV11" s="44" t="s">
        <v>3802</v>
      </c>
      <c r="BW11" s="44" t="s">
        <v>590</v>
      </c>
      <c r="BX11" s="44" t="s">
        <v>4232</v>
      </c>
      <c r="BY11" s="44" t="s">
        <v>4448</v>
      </c>
      <c r="BZ11" s="44" t="s">
        <v>2076</v>
      </c>
      <c r="CA11" s="44" t="s">
        <v>4780</v>
      </c>
      <c r="CB11" s="48" t="s">
        <v>7140</v>
      </c>
      <c r="CC11" s="44" t="s">
        <v>4962</v>
      </c>
      <c r="CD11" s="44" t="s">
        <v>3770</v>
      </c>
      <c r="CE11" s="44" t="s">
        <v>4991</v>
      </c>
      <c r="CF11" s="44" t="s">
        <v>5071</v>
      </c>
      <c r="CG11" s="44" t="s">
        <v>5946</v>
      </c>
      <c r="CI11" s="44" t="s">
        <v>7053</v>
      </c>
      <c r="CL11" s="44" t="s">
        <v>4023</v>
      </c>
      <c r="CN11" s="146" t="s">
        <v>7841</v>
      </c>
      <c r="CO11" s="146"/>
      <c r="CP11" s="146"/>
      <c r="CQ11" s="146" t="s">
        <v>1046</v>
      </c>
      <c r="CR11" s="146"/>
      <c r="CS11" s="146"/>
      <c r="CT11" s="146"/>
      <c r="CU11" s="146"/>
      <c r="CV11" s="146" t="s">
        <v>7861</v>
      </c>
      <c r="CW11" s="146"/>
      <c r="CX11" s="146"/>
      <c r="CY11" s="146" t="s">
        <v>6465</v>
      </c>
      <c r="CZ11" s="146"/>
      <c r="DA11" s="146" t="s">
        <v>7884</v>
      </c>
    </row>
    <row r="12" spans="1:105" ht="12" customHeight="1">
      <c r="B12" s="44" t="s">
        <v>4192</v>
      </c>
      <c r="C12" s="68" t="s">
        <v>2193</v>
      </c>
      <c r="D12" s="63" t="s">
        <v>6679</v>
      </c>
      <c r="E12" s="52" t="s">
        <v>1916</v>
      </c>
      <c r="F12" s="52" t="s">
        <v>2021</v>
      </c>
      <c r="G12" s="44" t="s">
        <v>2211</v>
      </c>
      <c r="H12" s="65" t="s">
        <v>1694</v>
      </c>
      <c r="I12" s="48" t="s">
        <v>591</v>
      </c>
      <c r="J12" s="65" t="s">
        <v>3110</v>
      </c>
      <c r="K12" s="63" t="s">
        <v>5359</v>
      </c>
      <c r="L12" s="63" t="s">
        <v>3389</v>
      </c>
      <c r="M12" s="44" t="s">
        <v>1360</v>
      </c>
      <c r="N12" s="44" t="s">
        <v>1852</v>
      </c>
      <c r="O12" s="48" t="s">
        <v>1371</v>
      </c>
      <c r="P12" s="44" t="s">
        <v>4832</v>
      </c>
      <c r="Q12" s="48" t="s">
        <v>1992</v>
      </c>
      <c r="R12" s="44" t="s">
        <v>2062</v>
      </c>
      <c r="S12" s="65" t="s">
        <v>5047</v>
      </c>
      <c r="T12" s="53" t="s">
        <v>553</v>
      </c>
      <c r="U12" s="69" t="s">
        <v>581</v>
      </c>
      <c r="V12" s="55" t="s">
        <v>3577</v>
      </c>
      <c r="W12" s="52" t="s">
        <v>1662</v>
      </c>
      <c r="X12" s="44" t="s">
        <v>1652</v>
      </c>
      <c r="Y12" s="63" t="s">
        <v>1506</v>
      </c>
      <c r="Z12" s="48" t="s">
        <v>6598</v>
      </c>
      <c r="AA12" s="44" t="s">
        <v>3938</v>
      </c>
      <c r="AB12" s="49" t="s">
        <v>1660</v>
      </c>
      <c r="AC12" s="44" t="s">
        <v>6566</v>
      </c>
      <c r="AE12" s="48" t="s">
        <v>71</v>
      </c>
      <c r="AF12" s="63" t="s">
        <v>5642</v>
      </c>
      <c r="AG12" s="44" t="s">
        <v>3820</v>
      </c>
      <c r="AH12" s="44" t="s">
        <v>2302</v>
      </c>
      <c r="AI12" s="48" t="s">
        <v>6456</v>
      </c>
      <c r="AJ12" s="63" t="s">
        <v>3545</v>
      </c>
      <c r="AK12" s="44" t="s">
        <v>515</v>
      </c>
      <c r="AL12" s="44" t="s">
        <v>4665</v>
      </c>
      <c r="AM12" s="44" t="s">
        <v>704</v>
      </c>
      <c r="AN12" s="44" t="s">
        <v>1981</v>
      </c>
      <c r="AO12" s="44" t="s">
        <v>2334</v>
      </c>
      <c r="AP12" s="44" t="s">
        <v>7339</v>
      </c>
      <c r="AQ12" s="63" t="s">
        <v>1147</v>
      </c>
      <c r="AR12" s="44" t="s">
        <v>6504</v>
      </c>
      <c r="AS12" s="65" t="s">
        <v>792</v>
      </c>
      <c r="AT12" s="44" t="s">
        <v>1998</v>
      </c>
      <c r="AU12" s="63" t="s">
        <v>6819</v>
      </c>
      <c r="AV12" s="48" t="s">
        <v>3449</v>
      </c>
      <c r="AX12" s="65" t="s">
        <v>2223</v>
      </c>
      <c r="AY12" s="44" t="s">
        <v>2250</v>
      </c>
      <c r="AZ12" s="44" t="s">
        <v>6443</v>
      </c>
      <c r="BB12" s="44" t="s">
        <v>4422</v>
      </c>
      <c r="BC12" s="63" t="s">
        <v>2887</v>
      </c>
      <c r="BD12" s="44" t="s">
        <v>6440</v>
      </c>
      <c r="BE12" s="48" t="s">
        <v>2928</v>
      </c>
      <c r="BF12" s="63" t="s">
        <v>2142</v>
      </c>
      <c r="BG12" s="44" t="s">
        <v>7260</v>
      </c>
      <c r="BH12" s="44" t="s">
        <v>590</v>
      </c>
      <c r="BI12" s="44" t="s">
        <v>531</v>
      </c>
      <c r="BJ12" s="44" t="s">
        <v>3299</v>
      </c>
      <c r="BK12" s="44" t="s">
        <v>3304</v>
      </c>
      <c r="BL12" s="44" t="s">
        <v>3336</v>
      </c>
      <c r="BM12" s="63" t="s">
        <v>162</v>
      </c>
      <c r="BN12" s="44" t="s">
        <v>3342</v>
      </c>
      <c r="BO12" s="48" t="s">
        <v>7153</v>
      </c>
      <c r="BT12" s="52" t="s">
        <v>2225</v>
      </c>
      <c r="BU12" s="44" t="s">
        <v>3779</v>
      </c>
      <c r="BV12" s="44" t="s">
        <v>3810</v>
      </c>
      <c r="BW12" s="44" t="s">
        <v>3960</v>
      </c>
      <c r="BX12" s="44" t="s">
        <v>4224</v>
      </c>
      <c r="BZ12" s="44" t="s">
        <v>4623</v>
      </c>
      <c r="CA12" s="44" t="s">
        <v>4781</v>
      </c>
      <c r="CB12" s="48" t="s">
        <v>6454</v>
      </c>
      <c r="CC12" s="44" t="s">
        <v>4927</v>
      </c>
      <c r="CD12" s="44" t="s">
        <v>4960</v>
      </c>
      <c r="CE12" s="45" t="s">
        <v>4921</v>
      </c>
      <c r="CF12" s="44" t="s">
        <v>5072</v>
      </c>
      <c r="CG12" s="44" t="s">
        <v>5925</v>
      </c>
      <c r="CI12" s="44" t="s">
        <v>7007</v>
      </c>
      <c r="CL12" s="44" t="s">
        <v>4024</v>
      </c>
      <c r="CN12" s="146"/>
      <c r="CO12" s="146"/>
      <c r="CP12" s="146"/>
      <c r="CQ12" s="146" t="s">
        <v>509</v>
      </c>
      <c r="CR12" s="146"/>
      <c r="CS12" s="146"/>
      <c r="CT12" s="146"/>
      <c r="CU12" s="146"/>
      <c r="CV12" s="146" t="s">
        <v>7866</v>
      </c>
      <c r="CW12" s="146"/>
      <c r="CX12" s="146"/>
      <c r="CY12" s="146" t="s">
        <v>7874</v>
      </c>
      <c r="CZ12" s="146"/>
      <c r="DA12" s="146" t="s">
        <v>7885</v>
      </c>
    </row>
    <row r="13" spans="1:105" ht="12" customHeight="1">
      <c r="B13" s="44" t="s">
        <v>4193</v>
      </c>
      <c r="C13" s="68" t="s">
        <v>4600</v>
      </c>
      <c r="D13" s="63" t="s">
        <v>6680</v>
      </c>
      <c r="E13" s="52" t="s">
        <v>1918</v>
      </c>
      <c r="F13" s="52" t="s">
        <v>1549</v>
      </c>
      <c r="G13" s="52" t="s">
        <v>1967</v>
      </c>
      <c r="H13" s="69" t="s">
        <v>1695</v>
      </c>
      <c r="I13" s="48" t="s">
        <v>4784</v>
      </c>
      <c r="J13" s="69" t="s">
        <v>3111</v>
      </c>
      <c r="K13" s="71" t="s">
        <v>1144</v>
      </c>
      <c r="L13" s="63" t="s">
        <v>3372</v>
      </c>
      <c r="M13" s="44" t="s">
        <v>1361</v>
      </c>
      <c r="N13" s="44" t="s">
        <v>1853</v>
      </c>
      <c r="O13" s="44" t="s">
        <v>1373</v>
      </c>
      <c r="P13" s="44" t="s">
        <v>3509</v>
      </c>
      <c r="Q13" s="48" t="s">
        <v>2003</v>
      </c>
      <c r="R13" s="44" t="s">
        <v>2063</v>
      </c>
      <c r="S13" s="70" t="s">
        <v>1562</v>
      </c>
      <c r="T13" s="52" t="s">
        <v>570</v>
      </c>
      <c r="U13" s="63" t="s">
        <v>582</v>
      </c>
      <c r="V13" s="54" t="s">
        <v>1012</v>
      </c>
      <c r="W13" s="55" t="s">
        <v>1664</v>
      </c>
      <c r="X13" s="55" t="s">
        <v>3228</v>
      </c>
      <c r="Y13" s="70" t="s">
        <v>161</v>
      </c>
      <c r="Z13" s="48" t="s">
        <v>6599</v>
      </c>
      <c r="AA13" s="44" t="s">
        <v>1552</v>
      </c>
      <c r="AB13" s="49" t="s">
        <v>3557</v>
      </c>
      <c r="AC13" s="48" t="s">
        <v>3462</v>
      </c>
      <c r="AE13" s="48" t="s">
        <v>72</v>
      </c>
      <c r="AF13" s="63" t="s">
        <v>5643</v>
      </c>
      <c r="AG13" s="48" t="s">
        <v>3821</v>
      </c>
      <c r="AH13" s="44" t="s">
        <v>2303</v>
      </c>
      <c r="AI13" s="48" t="s">
        <v>6457</v>
      </c>
      <c r="AJ13" s="63" t="s">
        <v>2066</v>
      </c>
      <c r="AK13" s="44" t="s">
        <v>244</v>
      </c>
      <c r="AL13" s="44" t="s">
        <v>4666</v>
      </c>
      <c r="AM13" s="44" t="s">
        <v>694</v>
      </c>
      <c r="AN13" s="44" t="s">
        <v>3244</v>
      </c>
      <c r="AO13" s="44" t="s">
        <v>2317</v>
      </c>
      <c r="AP13" s="59" t="s">
        <v>1158</v>
      </c>
      <c r="AQ13" s="65" t="s">
        <v>1148</v>
      </c>
      <c r="AR13" s="44" t="s">
        <v>1180</v>
      </c>
      <c r="AS13" s="65" t="s">
        <v>793</v>
      </c>
      <c r="AT13" s="44" t="s">
        <v>6407</v>
      </c>
      <c r="AU13" s="63" t="s">
        <v>6897</v>
      </c>
      <c r="AV13" s="48" t="s">
        <v>3455</v>
      </c>
      <c r="AX13" s="65" t="s">
        <v>2124</v>
      </c>
      <c r="AY13" s="44" t="s">
        <v>2251</v>
      </c>
      <c r="AZ13" s="44" t="s">
        <v>618</v>
      </c>
      <c r="BB13" s="44" t="s">
        <v>4113</v>
      </c>
      <c r="BC13" s="63" t="s">
        <v>2127</v>
      </c>
      <c r="BD13" s="44" t="s">
        <v>582</v>
      </c>
      <c r="BE13" s="48" t="s">
        <v>2929</v>
      </c>
      <c r="BF13" s="63" t="s">
        <v>2092</v>
      </c>
      <c r="BG13" s="44" t="s">
        <v>3469</v>
      </c>
      <c r="BH13" s="44" t="s">
        <v>7825</v>
      </c>
      <c r="BI13" s="44" t="s">
        <v>4776</v>
      </c>
      <c r="BJ13" s="44" t="s">
        <v>3300</v>
      </c>
      <c r="BK13" s="44" t="s">
        <v>3308</v>
      </c>
      <c r="BL13" s="44" t="s">
        <v>229</v>
      </c>
      <c r="BM13" s="63" t="s">
        <v>3687</v>
      </c>
      <c r="BN13" s="44" t="s">
        <v>3345</v>
      </c>
      <c r="BO13" s="48" t="s">
        <v>1609</v>
      </c>
      <c r="BT13" s="48" t="s">
        <v>591</v>
      </c>
      <c r="BU13" s="44" t="s">
        <v>3775</v>
      </c>
      <c r="BV13" s="44" t="s">
        <v>3806</v>
      </c>
      <c r="BW13" s="44" t="s">
        <v>3961</v>
      </c>
      <c r="BX13" s="44" t="s">
        <v>4865</v>
      </c>
      <c r="BZ13" s="44" t="s">
        <v>2142</v>
      </c>
      <c r="CA13" s="44" t="s">
        <v>4782</v>
      </c>
      <c r="CB13" s="48" t="s">
        <v>1685</v>
      </c>
      <c r="CC13" s="44" t="s">
        <v>4945</v>
      </c>
      <c r="CD13" s="44" t="s">
        <v>4961</v>
      </c>
      <c r="CE13" s="44" t="s">
        <v>6873</v>
      </c>
      <c r="CF13" s="44" t="s">
        <v>5073</v>
      </c>
      <c r="CG13" s="44" t="s">
        <v>5931</v>
      </c>
      <c r="CI13" s="44" t="s">
        <v>7092</v>
      </c>
      <c r="CL13" s="44" t="s">
        <v>4025</v>
      </c>
      <c r="CN13" s="146"/>
      <c r="CO13" s="146"/>
      <c r="CP13" s="146"/>
      <c r="CQ13" s="146"/>
      <c r="CR13" s="146"/>
      <c r="CS13" s="146"/>
      <c r="CT13" s="146"/>
      <c r="CU13" s="146"/>
      <c r="CV13" s="146" t="s">
        <v>7862</v>
      </c>
      <c r="CW13" s="146"/>
      <c r="CX13" s="146"/>
      <c r="CY13" s="146" t="s">
        <v>7875</v>
      </c>
      <c r="CZ13" s="146"/>
      <c r="DA13" s="146" t="s">
        <v>7886</v>
      </c>
    </row>
    <row r="14" spans="1:105" ht="12" customHeight="1">
      <c r="B14" s="44" t="s">
        <v>4172</v>
      </c>
      <c r="C14" s="68" t="s">
        <v>2123</v>
      </c>
      <c r="D14" s="63" t="s">
        <v>6681</v>
      </c>
      <c r="E14" s="53" t="s">
        <v>1919</v>
      </c>
      <c r="F14" s="53" t="s">
        <v>1941</v>
      </c>
      <c r="G14" s="52" t="s">
        <v>2149</v>
      </c>
      <c r="H14" s="65" t="s">
        <v>1696</v>
      </c>
      <c r="I14" s="52" t="s">
        <v>2346</v>
      </c>
      <c r="J14" s="65" t="s">
        <v>3112</v>
      </c>
      <c r="K14" s="69" t="s">
        <v>1145</v>
      </c>
      <c r="L14" s="63" t="s">
        <v>4450</v>
      </c>
      <c r="M14" s="52" t="s">
        <v>1362</v>
      </c>
      <c r="N14" s="44" t="s">
        <v>1854</v>
      </c>
      <c r="O14" s="48" t="s">
        <v>1374</v>
      </c>
      <c r="P14" s="44" t="s">
        <v>4834</v>
      </c>
      <c r="Q14" s="48" t="s">
        <v>2004</v>
      </c>
      <c r="R14" s="44" t="s">
        <v>2064</v>
      </c>
      <c r="S14" s="71" t="s">
        <v>1375</v>
      </c>
      <c r="T14" s="52" t="s">
        <v>3487</v>
      </c>
      <c r="U14" s="63" t="s">
        <v>583</v>
      </c>
      <c r="V14" s="52" t="s">
        <v>3564</v>
      </c>
      <c r="W14" s="52" t="s">
        <v>1665</v>
      </c>
      <c r="X14" s="48" t="s">
        <v>682</v>
      </c>
      <c r="Y14" s="63" t="s">
        <v>4451</v>
      </c>
      <c r="Z14" s="48" t="s">
        <v>6600</v>
      </c>
      <c r="AA14" s="44" t="s">
        <v>1663</v>
      </c>
      <c r="AB14" s="49" t="s">
        <v>6519</v>
      </c>
      <c r="AC14" s="48" t="s">
        <v>3461</v>
      </c>
      <c r="AE14" s="48" t="s">
        <v>73</v>
      </c>
      <c r="AF14" s="63" t="s">
        <v>5644</v>
      </c>
      <c r="AG14" s="44" t="s">
        <v>3822</v>
      </c>
      <c r="AH14" s="44" t="s">
        <v>2304</v>
      </c>
      <c r="AI14" s="48" t="s">
        <v>6458</v>
      </c>
      <c r="AJ14" s="63" t="s">
        <v>3258</v>
      </c>
      <c r="AK14" s="44" t="s">
        <v>245</v>
      </c>
      <c r="AL14" s="44" t="s">
        <v>4667</v>
      </c>
      <c r="AM14" s="44" t="s">
        <v>707</v>
      </c>
      <c r="AN14" s="44" t="s">
        <v>2127</v>
      </c>
      <c r="AO14" s="44" t="s">
        <v>2318</v>
      </c>
      <c r="AP14" s="44" t="s">
        <v>1159</v>
      </c>
      <c r="AQ14" s="65" t="s">
        <v>2365</v>
      </c>
      <c r="AR14" s="44" t="s">
        <v>2961</v>
      </c>
      <c r="AS14" s="65" t="s">
        <v>2360</v>
      </c>
      <c r="AT14" s="44" t="s">
        <v>4849</v>
      </c>
      <c r="AU14" s="63" t="s">
        <v>6814</v>
      </c>
      <c r="AV14" s="48" t="s">
        <v>2110</v>
      </c>
      <c r="AX14" s="65" t="s">
        <v>2062</v>
      </c>
      <c r="AY14" s="44" t="s">
        <v>2252</v>
      </c>
      <c r="AZ14" s="44" t="s">
        <v>6444</v>
      </c>
      <c r="BB14" s="44" t="s">
        <v>1948</v>
      </c>
      <c r="BC14" s="63" t="s">
        <v>2129</v>
      </c>
      <c r="BD14" s="44" t="s">
        <v>3017</v>
      </c>
      <c r="BE14" s="48" t="s">
        <v>2930</v>
      </c>
      <c r="BF14" s="63" t="s">
        <v>3990</v>
      </c>
      <c r="BG14" s="44" t="s">
        <v>7261</v>
      </c>
      <c r="BH14" s="44" t="s">
        <v>2151</v>
      </c>
      <c r="BI14" s="44" t="s">
        <v>608</v>
      </c>
      <c r="BJ14" s="44" t="s">
        <v>3301</v>
      </c>
      <c r="BK14" s="44" t="s">
        <v>3309</v>
      </c>
      <c r="BL14" s="44" t="s">
        <v>3334</v>
      </c>
      <c r="BM14" s="63" t="s">
        <v>3688</v>
      </c>
      <c r="BN14" s="44" t="s">
        <v>4454</v>
      </c>
      <c r="BO14" s="48" t="s">
        <v>7154</v>
      </c>
      <c r="BT14" s="44" t="s">
        <v>1866</v>
      </c>
      <c r="BU14" s="44" t="s">
        <v>212</v>
      </c>
      <c r="BV14" s="44" t="s">
        <v>2225</v>
      </c>
      <c r="BW14" s="44" t="s">
        <v>3962</v>
      </c>
      <c r="BX14" s="44" t="s">
        <v>4462</v>
      </c>
      <c r="BZ14" s="44" t="s">
        <v>2212</v>
      </c>
      <c r="CA14" s="44" t="s">
        <v>2228</v>
      </c>
      <c r="CB14" s="48" t="s">
        <v>7141</v>
      </c>
      <c r="CC14" s="44" t="s">
        <v>5065</v>
      </c>
      <c r="CD14" s="44" t="s">
        <v>5063</v>
      </c>
      <c r="CE14" s="44" t="s">
        <v>4935</v>
      </c>
      <c r="CF14" s="44" t="s">
        <v>5074</v>
      </c>
      <c r="CG14" s="44" t="s">
        <v>5932</v>
      </c>
      <c r="CI14" s="44" t="s">
        <v>6924</v>
      </c>
      <c r="CL14" s="44" t="s">
        <v>4026</v>
      </c>
      <c r="CN14" s="146"/>
      <c r="CO14" s="146"/>
      <c r="CP14" s="146"/>
      <c r="CQ14" s="146"/>
      <c r="CR14" s="146"/>
      <c r="CS14" s="146"/>
      <c r="CT14" s="146"/>
      <c r="CU14" s="146"/>
      <c r="CV14" s="146" t="s">
        <v>7863</v>
      </c>
      <c r="CW14" s="146"/>
      <c r="CX14" s="146"/>
      <c r="CY14" s="146" t="s">
        <v>7876</v>
      </c>
      <c r="CZ14" s="146"/>
      <c r="DA14" s="146"/>
    </row>
    <row r="15" spans="1:105" ht="12" customHeight="1">
      <c r="B15" s="44" t="s">
        <v>6827</v>
      </c>
      <c r="C15" s="68" t="s">
        <v>4455</v>
      </c>
      <c r="D15" s="63" t="s">
        <v>6682</v>
      </c>
      <c r="E15" s="53" t="s">
        <v>1920</v>
      </c>
      <c r="F15" s="52" t="s">
        <v>2022</v>
      </c>
      <c r="G15" s="52" t="s">
        <v>2212</v>
      </c>
      <c r="H15" s="65" t="s">
        <v>1697</v>
      </c>
      <c r="I15" s="44" t="s">
        <v>2226</v>
      </c>
      <c r="J15" s="65" t="s">
        <v>639</v>
      </c>
      <c r="K15" s="63" t="s">
        <v>5360</v>
      </c>
      <c r="L15" s="63" t="s">
        <v>3384</v>
      </c>
      <c r="M15" s="52" t="s">
        <v>1363</v>
      </c>
      <c r="N15" s="53" t="s">
        <v>1855</v>
      </c>
      <c r="O15" s="48" t="s">
        <v>1902</v>
      </c>
      <c r="P15" s="44" t="s">
        <v>2110</v>
      </c>
      <c r="Q15" s="54" t="s">
        <v>2005</v>
      </c>
      <c r="R15" s="44" t="s">
        <v>1855</v>
      </c>
      <c r="S15" s="71" t="s">
        <v>1556</v>
      </c>
      <c r="T15" s="44" t="s">
        <v>3495</v>
      </c>
      <c r="U15" s="69" t="s">
        <v>584</v>
      </c>
      <c r="V15" s="57" t="s">
        <v>3578</v>
      </c>
      <c r="W15" s="52" t="s">
        <v>1666</v>
      </c>
      <c r="X15" s="44" t="s">
        <v>3231</v>
      </c>
      <c r="Y15" s="63" t="s">
        <v>162</v>
      </c>
      <c r="Z15" s="48" t="s">
        <v>6601</v>
      </c>
      <c r="AA15" s="60" t="s">
        <v>3917</v>
      </c>
      <c r="AB15" s="49" t="s">
        <v>6541</v>
      </c>
      <c r="AC15" s="48" t="s">
        <v>2049</v>
      </c>
      <c r="AE15" s="48" t="s">
        <v>74</v>
      </c>
      <c r="AF15" s="63" t="s">
        <v>5645</v>
      </c>
      <c r="AG15" s="48" t="s">
        <v>3823</v>
      </c>
      <c r="AH15" s="44" t="s">
        <v>2243</v>
      </c>
      <c r="AI15" s="48" t="s">
        <v>6459</v>
      </c>
      <c r="AJ15" s="63" t="s">
        <v>519</v>
      </c>
      <c r="AK15" s="44" t="s">
        <v>1236</v>
      </c>
      <c r="AL15" s="44" t="s">
        <v>4668</v>
      </c>
      <c r="AM15" s="44" t="s">
        <v>690</v>
      </c>
      <c r="AN15" s="44" t="s">
        <v>1982</v>
      </c>
      <c r="AO15" s="44" t="s">
        <v>2319</v>
      </c>
      <c r="AP15" s="44" t="s">
        <v>7827</v>
      </c>
      <c r="AQ15" s="65" t="s">
        <v>2366</v>
      </c>
      <c r="AR15" s="44" t="s">
        <v>1370</v>
      </c>
      <c r="AS15" s="65" t="s">
        <v>2361</v>
      </c>
      <c r="AT15" s="44" t="s">
        <v>1082</v>
      </c>
      <c r="AU15" s="63" t="s">
        <v>6879</v>
      </c>
      <c r="AV15" s="48" t="s">
        <v>6499</v>
      </c>
      <c r="AX15" s="65" t="s">
        <v>3011</v>
      </c>
      <c r="AY15" s="53" t="s">
        <v>2253</v>
      </c>
      <c r="AZ15" s="44" t="s">
        <v>3962</v>
      </c>
      <c r="BB15" s="44" t="s">
        <v>2245</v>
      </c>
      <c r="BC15" s="63" t="s">
        <v>37</v>
      </c>
      <c r="BD15" s="44" t="s">
        <v>587</v>
      </c>
      <c r="BE15" s="48" t="s">
        <v>2931</v>
      </c>
      <c r="BF15" s="63" t="s">
        <v>4123</v>
      </c>
      <c r="BG15" s="44" t="s">
        <v>7262</v>
      </c>
      <c r="BH15" s="44" t="s">
        <v>636</v>
      </c>
      <c r="BI15" s="44" t="s">
        <v>4638</v>
      </c>
      <c r="BJ15" s="44" t="s">
        <v>4872</v>
      </c>
      <c r="BK15" s="44" t="s">
        <v>3306</v>
      </c>
      <c r="BL15" s="44" t="s">
        <v>3335</v>
      </c>
      <c r="BM15" s="63" t="s">
        <v>3864</v>
      </c>
      <c r="BN15" s="44" t="s">
        <v>4457</v>
      </c>
      <c r="BO15" s="48" t="s">
        <v>7155</v>
      </c>
      <c r="BT15" s="52" t="s">
        <v>2346</v>
      </c>
      <c r="BU15" s="44" t="s">
        <v>3787</v>
      </c>
      <c r="BV15" s="44" t="s">
        <v>4811</v>
      </c>
      <c r="BW15" s="44" t="s">
        <v>3963</v>
      </c>
      <c r="BX15" s="44" t="s">
        <v>600</v>
      </c>
      <c r="BZ15" s="44" t="s">
        <v>2156</v>
      </c>
      <c r="CA15" s="44" t="s">
        <v>2227</v>
      </c>
      <c r="CB15" s="48" t="s">
        <v>7142</v>
      </c>
      <c r="CC15" s="44" t="s">
        <v>4928</v>
      </c>
      <c r="CD15" s="44" t="s">
        <v>3778</v>
      </c>
      <c r="CE15" s="44" t="s">
        <v>5013</v>
      </c>
      <c r="CF15" s="44" t="s">
        <v>5075</v>
      </c>
      <c r="CG15" s="44" t="s">
        <v>5933</v>
      </c>
      <c r="CI15" s="44" t="s">
        <v>7006</v>
      </c>
      <c r="CL15" s="44" t="s">
        <v>4027</v>
      </c>
      <c r="CN15" s="146"/>
      <c r="CO15" s="146"/>
      <c r="CP15" s="146"/>
      <c r="CQ15" s="146"/>
      <c r="CR15" s="146"/>
      <c r="CS15" s="146"/>
      <c r="CT15" s="146"/>
      <c r="CU15" s="146"/>
      <c r="CV15" s="146" t="s">
        <v>7864</v>
      </c>
      <c r="CW15" s="146"/>
      <c r="CX15" s="146"/>
      <c r="CY15" s="146"/>
      <c r="CZ15" s="146"/>
      <c r="DA15" s="146"/>
    </row>
    <row r="16" spans="1:105" ht="12" customHeight="1">
      <c r="B16" s="48" t="s">
        <v>4186</v>
      </c>
      <c r="C16" s="68" t="s">
        <v>2223</v>
      </c>
      <c r="D16" s="63" t="s">
        <v>6586</v>
      </c>
      <c r="E16" s="44" t="s">
        <v>1959</v>
      </c>
      <c r="F16" s="44" t="s">
        <v>1942</v>
      </c>
      <c r="G16" s="52" t="s">
        <v>2213</v>
      </c>
      <c r="H16" s="65" t="s">
        <v>1698</v>
      </c>
      <c r="I16" s="52" t="s">
        <v>3423</v>
      </c>
      <c r="J16" s="65" t="s">
        <v>2072</v>
      </c>
      <c r="K16" s="63" t="s">
        <v>5361</v>
      </c>
      <c r="L16" s="69" t="s">
        <v>3353</v>
      </c>
      <c r="M16" s="52" t="s">
        <v>1364</v>
      </c>
      <c r="N16" s="44" t="s">
        <v>37</v>
      </c>
      <c r="O16" s="48" t="s">
        <v>1898</v>
      </c>
      <c r="P16" s="44" t="s">
        <v>3508</v>
      </c>
      <c r="Q16" s="48" t="s">
        <v>2006</v>
      </c>
      <c r="R16" s="44" t="s">
        <v>2065</v>
      </c>
      <c r="S16" s="65" t="s">
        <v>126</v>
      </c>
      <c r="T16" s="52" t="s">
        <v>1370</v>
      </c>
      <c r="U16" s="63" t="s">
        <v>585</v>
      </c>
      <c r="V16" s="54" t="s">
        <v>3579</v>
      </c>
      <c r="W16" s="52" t="s">
        <v>545</v>
      </c>
      <c r="X16" s="44" t="s">
        <v>3436</v>
      </c>
      <c r="Y16" s="63" t="s">
        <v>163</v>
      </c>
      <c r="Z16" s="48" t="s">
        <v>6602</v>
      </c>
      <c r="AA16" s="44" t="s">
        <v>3935</v>
      </c>
      <c r="AB16" s="49" t="s">
        <v>4213</v>
      </c>
      <c r="AC16" s="48" t="s">
        <v>1610</v>
      </c>
      <c r="AE16" s="48" t="s">
        <v>75</v>
      </c>
      <c r="AF16" s="65" t="s">
        <v>386</v>
      </c>
      <c r="AG16" s="44" t="s">
        <v>3824</v>
      </c>
      <c r="AH16" s="44" t="s">
        <v>1849</v>
      </c>
      <c r="AI16" s="48" t="s">
        <v>6460</v>
      </c>
      <c r="AJ16" s="63" t="s">
        <v>3245</v>
      </c>
      <c r="AK16" s="44" t="s">
        <v>1238</v>
      </c>
      <c r="AL16" s="44" t="s">
        <v>4669</v>
      </c>
      <c r="AM16" s="44" t="s">
        <v>705</v>
      </c>
      <c r="AN16" s="44" t="s">
        <v>5432</v>
      </c>
      <c r="AO16" s="44" t="s">
        <v>2320</v>
      </c>
      <c r="AP16" s="58" t="s">
        <v>5272</v>
      </c>
      <c r="AQ16" s="65" t="s">
        <v>2367</v>
      </c>
      <c r="AR16" s="44" t="s">
        <v>4851</v>
      </c>
      <c r="AS16" s="65" t="s">
        <v>2362</v>
      </c>
      <c r="AT16" s="44" t="s">
        <v>5235</v>
      </c>
      <c r="AU16" s="63" t="s">
        <v>6880</v>
      </c>
      <c r="AV16" s="48" t="s">
        <v>2118</v>
      </c>
      <c r="AX16" s="65" t="s">
        <v>2065</v>
      </c>
      <c r="AY16" s="44" t="s">
        <v>1908</v>
      </c>
      <c r="AZ16" s="44" t="s">
        <v>6432</v>
      </c>
      <c r="BB16" s="44" t="s">
        <v>1</v>
      </c>
      <c r="BC16" s="63" t="s">
        <v>2890</v>
      </c>
      <c r="BD16" s="44" t="s">
        <v>2076</v>
      </c>
      <c r="BE16" s="48" t="s">
        <v>2937</v>
      </c>
      <c r="BF16" s="63" t="s">
        <v>3921</v>
      </c>
      <c r="BG16" s="48" t="s">
        <v>7263</v>
      </c>
      <c r="BH16" s="44" t="s">
        <v>3527</v>
      </c>
      <c r="BI16" s="44" t="s">
        <v>4639</v>
      </c>
      <c r="BJ16" s="44" t="s">
        <v>4149</v>
      </c>
      <c r="BK16" s="44" t="s">
        <v>3307</v>
      </c>
      <c r="BL16" s="44" t="s">
        <v>3329</v>
      </c>
      <c r="BM16" s="63" t="s">
        <v>3678</v>
      </c>
      <c r="BN16" s="44" t="s">
        <v>3341</v>
      </c>
      <c r="BO16" s="48" t="s">
        <v>7156</v>
      </c>
      <c r="BT16" s="44" t="s">
        <v>2226</v>
      </c>
      <c r="BU16" s="44" t="s">
        <v>3777</v>
      </c>
      <c r="BV16" s="44" t="s">
        <v>4812</v>
      </c>
      <c r="BW16" s="44" t="s">
        <v>661</v>
      </c>
      <c r="BX16" s="44" t="s">
        <v>4866</v>
      </c>
      <c r="BZ16" s="44" t="s">
        <v>2355</v>
      </c>
      <c r="CA16" s="44" t="s">
        <v>4783</v>
      </c>
      <c r="CB16" s="48" t="s">
        <v>7143</v>
      </c>
      <c r="CC16" s="44" t="s">
        <v>4941</v>
      </c>
      <c r="CD16" s="44" t="s">
        <v>5061</v>
      </c>
      <c r="CE16" s="44" t="s">
        <v>4952</v>
      </c>
      <c r="CF16" s="44" t="s">
        <v>5076</v>
      </c>
      <c r="CG16" s="44" t="s">
        <v>5935</v>
      </c>
      <c r="CI16" s="44" t="s">
        <v>6975</v>
      </c>
      <c r="CL16" s="44" t="s">
        <v>4028</v>
      </c>
      <c r="CN16" s="146"/>
      <c r="CO16" s="146"/>
      <c r="CP16" s="146"/>
      <c r="CQ16" s="146"/>
      <c r="CR16" s="146"/>
      <c r="CS16" s="146"/>
      <c r="CT16" s="146"/>
      <c r="CU16" s="146"/>
      <c r="CV16" s="146" t="s">
        <v>7865</v>
      </c>
      <c r="CW16" s="146"/>
      <c r="CX16" s="146"/>
      <c r="CY16" s="146"/>
      <c r="CZ16" s="146"/>
      <c r="DA16" s="146"/>
    </row>
    <row r="17" spans="2:105" ht="12" customHeight="1">
      <c r="B17" s="44" t="s">
        <v>6828</v>
      </c>
      <c r="C17" s="68" t="s">
        <v>2124</v>
      </c>
      <c r="D17" s="75" t="s">
        <v>6683</v>
      </c>
      <c r="E17" s="53" t="s">
        <v>1967</v>
      </c>
      <c r="F17" s="52" t="s">
        <v>241</v>
      </c>
      <c r="G17" s="52" t="s">
        <v>2214</v>
      </c>
      <c r="H17" s="65" t="s">
        <v>1699</v>
      </c>
      <c r="I17" s="48" t="s">
        <v>2227</v>
      </c>
      <c r="J17" s="65" t="s">
        <v>3113</v>
      </c>
      <c r="K17" s="63" t="s">
        <v>1146</v>
      </c>
      <c r="L17" s="63" t="s">
        <v>3392</v>
      </c>
      <c r="M17" s="52" t="s">
        <v>1365</v>
      </c>
      <c r="N17" s="44" t="s">
        <v>1856</v>
      </c>
      <c r="O17" s="52" t="s">
        <v>1550</v>
      </c>
      <c r="P17" s="44" t="s">
        <v>4821</v>
      </c>
      <c r="Q17" s="54" t="s">
        <v>2007</v>
      </c>
      <c r="R17" s="44" t="s">
        <v>2066</v>
      </c>
      <c r="S17" s="65" t="s">
        <v>128</v>
      </c>
      <c r="T17" s="52" t="s">
        <v>569</v>
      </c>
      <c r="U17" s="71" t="s">
        <v>586</v>
      </c>
      <c r="V17" s="54" t="s">
        <v>3565</v>
      </c>
      <c r="W17" s="52" t="s">
        <v>546</v>
      </c>
      <c r="X17" s="52" t="s">
        <v>2311</v>
      </c>
      <c r="Y17" s="70" t="s">
        <v>1507</v>
      </c>
      <c r="Z17" s="56" t="s">
        <v>6603</v>
      </c>
      <c r="AA17" s="52" t="s">
        <v>3918</v>
      </c>
      <c r="AB17" s="49" t="s">
        <v>6535</v>
      </c>
      <c r="AC17" s="48" t="s">
        <v>1611</v>
      </c>
      <c r="AE17" s="48" t="s">
        <v>97</v>
      </c>
      <c r="AF17" s="63" t="s">
        <v>1450</v>
      </c>
      <c r="AG17" s="48" t="s">
        <v>3825</v>
      </c>
      <c r="AH17" s="44" t="s">
        <v>2305</v>
      </c>
      <c r="AI17" s="48" t="s">
        <v>6461</v>
      </c>
      <c r="AJ17" s="63" t="s">
        <v>581</v>
      </c>
      <c r="AK17" s="44" t="s">
        <v>511</v>
      </c>
      <c r="AL17" s="44" t="s">
        <v>1847</v>
      </c>
      <c r="AM17" s="44" t="s">
        <v>1011</v>
      </c>
      <c r="AN17" s="44" t="s">
        <v>5431</v>
      </c>
      <c r="AO17" s="44" t="s">
        <v>1035</v>
      </c>
      <c r="AP17" s="44" t="s">
        <v>3268</v>
      </c>
      <c r="AQ17" s="65" t="s">
        <v>2368</v>
      </c>
      <c r="AR17" s="44" t="s">
        <v>4841</v>
      </c>
      <c r="AS17" s="65" t="s">
        <v>2363</v>
      </c>
      <c r="AT17" s="44" t="s">
        <v>2223</v>
      </c>
      <c r="AU17" s="63" t="s">
        <v>6822</v>
      </c>
      <c r="AV17" s="48" t="s">
        <v>3446</v>
      </c>
      <c r="AX17" s="65" t="s">
        <v>3012</v>
      </c>
      <c r="AY17" s="44" t="s">
        <v>2254</v>
      </c>
      <c r="AZ17" s="44" t="s">
        <v>2187</v>
      </c>
      <c r="BB17" s="44" t="s">
        <v>579</v>
      </c>
      <c r="BC17" s="63" t="s">
        <v>2074</v>
      </c>
      <c r="BD17" s="44" t="s">
        <v>1916</v>
      </c>
      <c r="BE17" s="48" t="s">
        <v>2938</v>
      </c>
      <c r="BF17" s="63" t="s">
        <v>2152</v>
      </c>
      <c r="BG17" s="44" t="s">
        <v>7264</v>
      </c>
      <c r="BH17" s="44" t="s">
        <v>3247</v>
      </c>
      <c r="BI17" s="44" t="s">
        <v>4640</v>
      </c>
      <c r="BJ17" s="44" t="s">
        <v>4873</v>
      </c>
      <c r="BK17" s="44" t="s">
        <v>3310</v>
      </c>
      <c r="BL17" s="44" t="s">
        <v>3333</v>
      </c>
      <c r="BM17" s="63" t="s">
        <v>3865</v>
      </c>
      <c r="BN17" s="44" t="s">
        <v>1560</v>
      </c>
      <c r="BO17" s="48" t="s">
        <v>7157</v>
      </c>
      <c r="BT17" s="52" t="s">
        <v>3423</v>
      </c>
      <c r="BU17" s="44" t="s">
        <v>3785</v>
      </c>
      <c r="BV17" s="44" t="s">
        <v>3808</v>
      </c>
      <c r="BW17" s="44" t="s">
        <v>4459</v>
      </c>
      <c r="BX17" s="44" t="s">
        <v>4861</v>
      </c>
      <c r="BZ17" s="44" t="s">
        <v>4620</v>
      </c>
      <c r="CA17" s="44" t="s">
        <v>4784</v>
      </c>
      <c r="CB17" s="48" t="s">
        <v>7144</v>
      </c>
      <c r="CC17" s="44" t="s">
        <v>1069</v>
      </c>
      <c r="CD17" s="44" t="s">
        <v>5050</v>
      </c>
      <c r="CE17" s="44" t="s">
        <v>4924</v>
      </c>
      <c r="CF17" s="44" t="s">
        <v>686</v>
      </c>
      <c r="CG17" s="44" t="s">
        <v>5942</v>
      </c>
      <c r="CI17" s="44" t="s">
        <v>6959</v>
      </c>
      <c r="CL17" s="44" t="s">
        <v>4029</v>
      </c>
      <c r="CN17" s="146"/>
      <c r="CO17" s="146"/>
      <c r="CP17" s="146"/>
      <c r="CQ17" s="146"/>
      <c r="CR17" s="146"/>
      <c r="CS17" s="146"/>
      <c r="CT17" s="146"/>
      <c r="CU17" s="146"/>
      <c r="CV17" s="146" t="s">
        <v>7867</v>
      </c>
      <c r="CW17" s="146"/>
      <c r="CX17" s="146"/>
      <c r="CY17" s="146"/>
      <c r="CZ17" s="146"/>
      <c r="DA17" s="146"/>
    </row>
    <row r="18" spans="2:105" ht="12" customHeight="1">
      <c r="B18" s="44" t="s">
        <v>4185</v>
      </c>
      <c r="C18" s="68" t="s">
        <v>2125</v>
      </c>
      <c r="D18" s="63" t="s">
        <v>3331</v>
      </c>
      <c r="E18" s="52" t="s">
        <v>1645</v>
      </c>
      <c r="F18" s="52" t="s">
        <v>383</v>
      </c>
      <c r="G18" s="44" t="s">
        <v>2215</v>
      </c>
      <c r="H18" s="65" t="s">
        <v>1700</v>
      </c>
      <c r="I18" s="52" t="s">
        <v>2350</v>
      </c>
      <c r="J18" s="69" t="s">
        <v>3114</v>
      </c>
      <c r="K18" s="63" t="s">
        <v>2957</v>
      </c>
      <c r="L18" s="63" t="s">
        <v>1947</v>
      </c>
      <c r="M18" s="44" t="s">
        <v>206</v>
      </c>
      <c r="N18" s="44" t="s">
        <v>1857</v>
      </c>
      <c r="O18" s="48" t="s">
        <v>677</v>
      </c>
      <c r="P18" s="44" t="s">
        <v>4823</v>
      </c>
      <c r="Q18" s="48" t="s">
        <v>1995</v>
      </c>
      <c r="R18" s="44" t="s">
        <v>2067</v>
      </c>
      <c r="S18" s="65" t="s">
        <v>129</v>
      </c>
      <c r="T18" s="52" t="s">
        <v>1420</v>
      </c>
      <c r="U18" s="63" t="s">
        <v>587</v>
      </c>
      <c r="V18" s="52" t="s">
        <v>3566</v>
      </c>
      <c r="W18" s="55" t="s">
        <v>1667</v>
      </c>
      <c r="X18" s="52" t="s">
        <v>1645</v>
      </c>
      <c r="Y18" s="71" t="s">
        <v>1508</v>
      </c>
      <c r="Z18" s="48" t="s">
        <v>6604</v>
      </c>
      <c r="AA18" s="44" t="s">
        <v>1896</v>
      </c>
      <c r="AB18" s="49" t="s">
        <v>6525</v>
      </c>
      <c r="AC18" s="48" t="s">
        <v>2056</v>
      </c>
      <c r="AE18" s="48" t="s">
        <v>76</v>
      </c>
      <c r="AF18" s="63" t="s">
        <v>5440</v>
      </c>
      <c r="AG18" s="48" t="s">
        <v>3826</v>
      </c>
      <c r="AH18" s="44" t="s">
        <v>2306</v>
      </c>
      <c r="AI18" s="48" t="s">
        <v>6462</v>
      </c>
      <c r="AJ18" s="63" t="s">
        <v>4525</v>
      </c>
      <c r="AK18" s="44" t="s">
        <v>1267</v>
      </c>
      <c r="AL18" s="44" t="s">
        <v>4670</v>
      </c>
      <c r="AM18" s="44" t="s">
        <v>697</v>
      </c>
      <c r="AN18" s="44" t="s">
        <v>1599</v>
      </c>
      <c r="AO18" s="44" t="s">
        <v>2321</v>
      </c>
      <c r="AP18" s="44" t="s">
        <v>5273</v>
      </c>
      <c r="AQ18" s="65" t="s">
        <v>2369</v>
      </c>
      <c r="AR18" s="44" t="s">
        <v>3324</v>
      </c>
      <c r="AS18" s="63" t="s">
        <v>2957</v>
      </c>
      <c r="AT18" s="44" t="s">
        <v>2059</v>
      </c>
      <c r="AU18" s="63" t="s">
        <v>6898</v>
      </c>
      <c r="AV18" s="48" t="s">
        <v>3447</v>
      </c>
      <c r="AX18" s="65" t="s">
        <v>3013</v>
      </c>
      <c r="AY18" s="44" t="s">
        <v>2255</v>
      </c>
      <c r="AZ18" s="44" t="s">
        <v>669</v>
      </c>
      <c r="BB18" s="44" t="s">
        <v>4104</v>
      </c>
      <c r="BC18" s="65" t="s">
        <v>2865</v>
      </c>
      <c r="BD18" s="44" t="s">
        <v>7105</v>
      </c>
      <c r="BE18" s="48" t="s">
        <v>2939</v>
      </c>
      <c r="BF18" s="63" t="s">
        <v>2151</v>
      </c>
      <c r="BG18" s="44" t="s">
        <v>7265</v>
      </c>
      <c r="BH18" s="44" t="s">
        <v>1885</v>
      </c>
      <c r="BI18" s="44" t="s">
        <v>4641</v>
      </c>
      <c r="BJ18" s="62" t="s">
        <v>4874</v>
      </c>
      <c r="BK18" s="44" t="s">
        <v>1419</v>
      </c>
      <c r="BL18" s="44" t="s">
        <v>3327</v>
      </c>
      <c r="BM18" s="63" t="s">
        <v>3677</v>
      </c>
      <c r="BN18" s="44" t="s">
        <v>1893</v>
      </c>
      <c r="BO18" s="48" t="s">
        <v>7158</v>
      </c>
      <c r="BT18" s="48" t="s">
        <v>2227</v>
      </c>
      <c r="BU18" s="44" t="s">
        <v>3788</v>
      </c>
      <c r="BV18" s="44" t="s">
        <v>1920</v>
      </c>
      <c r="BW18" s="44" t="s">
        <v>581</v>
      </c>
      <c r="BX18" s="44" t="s">
        <v>1957</v>
      </c>
      <c r="BZ18" s="44" t="s">
        <v>607</v>
      </c>
      <c r="CA18" s="44" t="s">
        <v>4354</v>
      </c>
      <c r="CB18" s="48" t="s">
        <v>1988</v>
      </c>
      <c r="CC18" s="44" t="s">
        <v>4966</v>
      </c>
      <c r="CD18" s="44" t="s">
        <v>5051</v>
      </c>
      <c r="CE18" s="44" t="s">
        <v>4934</v>
      </c>
      <c r="CF18" s="44" t="s">
        <v>5082</v>
      </c>
      <c r="CG18" s="44" t="s">
        <v>5928</v>
      </c>
      <c r="CI18" s="44" t="s">
        <v>6910</v>
      </c>
      <c r="CL18" s="44" t="s">
        <v>4030</v>
      </c>
      <c r="CN18" s="146"/>
      <c r="CO18" s="146"/>
      <c r="CP18" s="146"/>
      <c r="CQ18" s="146"/>
      <c r="CR18" s="146"/>
      <c r="CS18" s="146"/>
      <c r="CT18" s="146"/>
      <c r="CU18" s="146"/>
      <c r="CV18" s="146"/>
      <c r="CW18" s="146"/>
      <c r="CX18" s="146"/>
      <c r="CY18" s="146"/>
      <c r="CZ18" s="146"/>
      <c r="DA18" s="146"/>
    </row>
    <row r="19" spans="2:105" ht="12" customHeight="1">
      <c r="B19" s="44" t="s">
        <v>4170</v>
      </c>
      <c r="C19" s="68" t="s">
        <v>2126</v>
      </c>
      <c r="D19" s="63" t="s">
        <v>6684</v>
      </c>
      <c r="E19" s="52" t="s">
        <v>1864</v>
      </c>
      <c r="F19" s="52" t="s">
        <v>3273</v>
      </c>
      <c r="G19" s="44" t="s">
        <v>297</v>
      </c>
      <c r="H19" s="69" t="s">
        <v>1701</v>
      </c>
      <c r="I19" s="52" t="s">
        <v>542</v>
      </c>
      <c r="J19" s="65" t="s">
        <v>3115</v>
      </c>
      <c r="K19" s="63" t="s">
        <v>5362</v>
      </c>
      <c r="L19" s="69" t="s">
        <v>3354</v>
      </c>
      <c r="M19" s="55" t="s">
        <v>1366</v>
      </c>
      <c r="N19" s="53" t="s">
        <v>1858</v>
      </c>
      <c r="O19" s="48" t="s">
        <v>1895</v>
      </c>
      <c r="P19" s="44" t="s">
        <v>4815</v>
      </c>
      <c r="Q19" s="54" t="s">
        <v>1989</v>
      </c>
      <c r="R19" s="44" t="s">
        <v>2068</v>
      </c>
      <c r="S19" s="69" t="s">
        <v>1343</v>
      </c>
      <c r="T19" s="55" t="s">
        <v>554</v>
      </c>
      <c r="U19" s="65" t="s">
        <v>639</v>
      </c>
      <c r="V19" s="52" t="s">
        <v>3567</v>
      </c>
      <c r="W19" s="52" t="s">
        <v>1669</v>
      </c>
      <c r="X19" s="44" t="s">
        <v>1650</v>
      </c>
      <c r="Y19" s="63" t="s">
        <v>164</v>
      </c>
      <c r="Z19" s="56" t="s">
        <v>6605</v>
      </c>
      <c r="AA19" s="44" t="s">
        <v>3934</v>
      </c>
      <c r="AB19" s="49" t="s">
        <v>6559</v>
      </c>
      <c r="AC19" s="48" t="s">
        <v>4796</v>
      </c>
      <c r="AE19" s="48" t="s">
        <v>77</v>
      </c>
      <c r="AF19" s="63" t="s">
        <v>5634</v>
      </c>
      <c r="AG19" s="48" t="s">
        <v>3827</v>
      </c>
      <c r="AH19" s="44" t="s">
        <v>2307</v>
      </c>
      <c r="AI19" s="48" t="s">
        <v>1611</v>
      </c>
      <c r="AJ19" s="63" t="s">
        <v>4499</v>
      </c>
      <c r="AK19" s="44" t="s">
        <v>278</v>
      </c>
      <c r="AL19" s="44" t="s">
        <v>4671</v>
      </c>
      <c r="AM19" s="44" t="s">
        <v>1010</v>
      </c>
      <c r="AN19" s="44" t="s">
        <v>1983</v>
      </c>
      <c r="AO19" s="44" t="s">
        <v>2322</v>
      </c>
      <c r="AP19" s="44" t="s">
        <v>1164</v>
      </c>
      <c r="AQ19" s="65" t="s">
        <v>2370</v>
      </c>
      <c r="AR19" s="44" t="s">
        <v>2960</v>
      </c>
      <c r="AS19" s="63" t="s">
        <v>3641</v>
      </c>
      <c r="AT19" s="44" t="s">
        <v>2060</v>
      </c>
      <c r="AU19" s="63" t="s">
        <v>6801</v>
      </c>
      <c r="AV19" s="48" t="s">
        <v>3448</v>
      </c>
      <c r="AX19" s="65" t="s">
        <v>3014</v>
      </c>
      <c r="AY19" s="53" t="s">
        <v>2256</v>
      </c>
      <c r="AZ19" s="44" t="s">
        <v>6433</v>
      </c>
      <c r="BB19" s="44" t="s">
        <v>6497</v>
      </c>
      <c r="BC19" s="65" t="s">
        <v>577</v>
      </c>
      <c r="BD19" s="44" t="s">
        <v>3257</v>
      </c>
      <c r="BE19" s="48" t="s">
        <v>2940</v>
      </c>
      <c r="BF19" s="63" t="s">
        <v>3048</v>
      </c>
      <c r="BG19" s="44" t="s">
        <v>7266</v>
      </c>
      <c r="BH19" s="44" t="s">
        <v>2075</v>
      </c>
      <c r="BI19" s="44" t="s">
        <v>660</v>
      </c>
      <c r="BJ19" s="44" t="s">
        <v>4875</v>
      </c>
      <c r="BK19" s="44" t="s">
        <v>6644</v>
      </c>
      <c r="BL19" s="44" t="s">
        <v>4461</v>
      </c>
      <c r="BM19" s="63" t="s">
        <v>3905</v>
      </c>
      <c r="BN19" s="44" t="s">
        <v>1127</v>
      </c>
      <c r="BO19" s="48" t="s">
        <v>7159</v>
      </c>
      <c r="BT19" s="52" t="s">
        <v>4625</v>
      </c>
      <c r="BU19" s="44" t="s">
        <v>3786</v>
      </c>
      <c r="BV19" s="44" t="s">
        <v>4813</v>
      </c>
      <c r="BW19" s="44" t="s">
        <v>3740</v>
      </c>
      <c r="BX19" s="44" t="s">
        <v>4858</v>
      </c>
      <c r="BZ19" s="44" t="s">
        <v>4618</v>
      </c>
      <c r="CA19" s="44" t="s">
        <v>4785</v>
      </c>
      <c r="CB19" s="48" t="s">
        <v>7145</v>
      </c>
      <c r="CC19" s="44" t="s">
        <v>4970</v>
      </c>
      <c r="CD19" s="44" t="s">
        <v>1378</v>
      </c>
      <c r="CE19" s="44" t="s">
        <v>4949</v>
      </c>
      <c r="CF19" s="44" t="s">
        <v>5083</v>
      </c>
      <c r="CG19" s="44" t="s">
        <v>5943</v>
      </c>
      <c r="CI19" s="44" t="s">
        <v>6907</v>
      </c>
      <c r="CL19" s="44" t="s">
        <v>4031</v>
      </c>
      <c r="CN19" s="146"/>
      <c r="CO19" s="146"/>
      <c r="CP19" s="146"/>
      <c r="CQ19" s="146"/>
      <c r="CR19" s="146"/>
      <c r="CS19" s="146"/>
      <c r="CT19" s="146"/>
      <c r="CU19" s="146"/>
      <c r="CV19" s="146"/>
      <c r="CW19" s="146"/>
      <c r="CX19" s="146"/>
      <c r="CY19" s="146"/>
      <c r="CZ19" s="146"/>
      <c r="DA19" s="146"/>
    </row>
    <row r="20" spans="2:105" ht="12" customHeight="1">
      <c r="B20" s="44" t="s">
        <v>6829</v>
      </c>
      <c r="C20" s="68" t="s">
        <v>3727</v>
      </c>
      <c r="D20" s="63" t="s">
        <v>6685</v>
      </c>
      <c r="E20" s="53" t="s">
        <v>1968</v>
      </c>
      <c r="F20" s="52" t="s">
        <v>1551</v>
      </c>
      <c r="G20" s="52" t="s">
        <v>2216</v>
      </c>
      <c r="H20" s="65" t="s">
        <v>1702</v>
      </c>
      <c r="I20" s="52" t="s">
        <v>5152</v>
      </c>
      <c r="J20" s="65" t="s">
        <v>3116</v>
      </c>
      <c r="K20" s="63" t="s">
        <v>5399</v>
      </c>
      <c r="L20" s="63" t="s">
        <v>3355</v>
      </c>
      <c r="M20" s="44" t="s">
        <v>1848</v>
      </c>
      <c r="N20" s="44" t="s">
        <v>4463</v>
      </c>
      <c r="O20" s="48" t="s">
        <v>257</v>
      </c>
      <c r="P20" s="44" t="s">
        <v>4817</v>
      </c>
      <c r="Q20" s="54" t="s">
        <v>1990</v>
      </c>
      <c r="R20" s="44" t="s">
        <v>519</v>
      </c>
      <c r="S20" s="65" t="s">
        <v>130</v>
      </c>
      <c r="T20" s="44" t="s">
        <v>3505</v>
      </c>
      <c r="U20" s="69" t="s">
        <v>588</v>
      </c>
      <c r="V20" s="52" t="s">
        <v>3516</v>
      </c>
      <c r="W20" s="52" t="s">
        <v>548</v>
      </c>
      <c r="X20" s="52" t="s">
        <v>1636</v>
      </c>
      <c r="Y20" s="63" t="s">
        <v>165</v>
      </c>
      <c r="Z20" s="54" t="s">
        <v>6606</v>
      </c>
      <c r="AA20" s="52" t="s">
        <v>3919</v>
      </c>
      <c r="AB20" s="49" t="s">
        <v>6521</v>
      </c>
      <c r="AC20" s="48" t="s">
        <v>1612</v>
      </c>
      <c r="AE20" s="48" t="s">
        <v>78</v>
      </c>
      <c r="AF20" s="65" t="s">
        <v>387</v>
      </c>
      <c r="AG20" s="48" t="s">
        <v>3828</v>
      </c>
      <c r="AH20" s="44" t="s">
        <v>3805</v>
      </c>
      <c r="AI20" s="48" t="s">
        <v>6463</v>
      </c>
      <c r="AJ20" s="63" t="s">
        <v>3537</v>
      </c>
      <c r="AK20" s="44" t="s">
        <v>1276</v>
      </c>
      <c r="AL20" s="44" t="s">
        <v>3596</v>
      </c>
      <c r="AM20" s="44" t="s">
        <v>686</v>
      </c>
      <c r="AN20" s="44" t="s">
        <v>5430</v>
      </c>
      <c r="AO20" s="44" t="s">
        <v>2323</v>
      </c>
      <c r="AP20" s="44" t="s">
        <v>7129</v>
      </c>
      <c r="AQ20" s="65" t="s">
        <v>2371</v>
      </c>
      <c r="AR20" s="44" t="s">
        <v>6503</v>
      </c>
      <c r="AS20" s="65" t="s">
        <v>386</v>
      </c>
      <c r="AT20" s="44" t="s">
        <v>2061</v>
      </c>
      <c r="AU20" s="63" t="s">
        <v>6900</v>
      </c>
      <c r="AV20" s="48" t="s">
        <v>2116</v>
      </c>
      <c r="AX20" s="65" t="s">
        <v>3015</v>
      </c>
      <c r="AY20" s="44" t="s">
        <v>2257</v>
      </c>
      <c r="AZ20" s="44" t="s">
        <v>6434</v>
      </c>
      <c r="BB20" s="44" t="s">
        <v>6498</v>
      </c>
      <c r="BC20" s="65" t="s">
        <v>2867</v>
      </c>
      <c r="BD20" s="44" t="s">
        <v>7113</v>
      </c>
      <c r="BE20" s="48" t="s">
        <v>2941</v>
      </c>
      <c r="BF20" s="63" t="s">
        <v>1529</v>
      </c>
      <c r="BG20" s="44" t="s">
        <v>7267</v>
      </c>
      <c r="BH20" s="44" t="s">
        <v>630</v>
      </c>
      <c r="BI20" s="44" t="s">
        <v>1607</v>
      </c>
      <c r="BJ20" s="44" t="s">
        <v>4878</v>
      </c>
      <c r="BK20" s="44" t="s">
        <v>6645</v>
      </c>
      <c r="BL20" s="44" t="s">
        <v>337</v>
      </c>
      <c r="BM20" s="63" t="s">
        <v>3675</v>
      </c>
      <c r="BN20" s="44" t="s">
        <v>4359</v>
      </c>
      <c r="BO20" s="48" t="s">
        <v>7160</v>
      </c>
      <c r="BT20" s="52" t="s">
        <v>542</v>
      </c>
      <c r="BU20" s="44" t="s">
        <v>3797</v>
      </c>
      <c r="BV20" s="44" t="s">
        <v>3811</v>
      </c>
      <c r="BW20" s="44" t="s">
        <v>3964</v>
      </c>
      <c r="BX20" s="44" t="s">
        <v>4859</v>
      </c>
      <c r="BZ20" s="44" t="s">
        <v>612</v>
      </c>
      <c r="CA20" s="44" t="s">
        <v>4794</v>
      </c>
      <c r="CB20" s="48" t="s">
        <v>7146</v>
      </c>
      <c r="CC20" s="44" t="s">
        <v>1900</v>
      </c>
      <c r="CD20" s="44" t="s">
        <v>5052</v>
      </c>
      <c r="CE20" s="44" t="s">
        <v>4978</v>
      </c>
      <c r="CF20" s="44" t="s">
        <v>5084</v>
      </c>
      <c r="CG20" s="44" t="s">
        <v>5926</v>
      </c>
      <c r="CI20" s="44" t="s">
        <v>6963</v>
      </c>
      <c r="CL20" s="44" t="s">
        <v>4032</v>
      </c>
      <c r="CN20" s="146"/>
      <c r="CO20" s="146"/>
      <c r="CP20" s="146"/>
      <c r="CQ20" s="146"/>
      <c r="CR20" s="146"/>
      <c r="CS20" s="146"/>
      <c r="CT20" s="146"/>
      <c r="CU20" s="146"/>
      <c r="CV20" s="146"/>
      <c r="CW20" s="146"/>
      <c r="CX20" s="146"/>
      <c r="CY20" s="146"/>
      <c r="CZ20" s="146"/>
      <c r="DA20" s="146"/>
    </row>
    <row r="21" spans="2:105" ht="12" customHeight="1">
      <c r="B21" s="48" t="s">
        <v>153</v>
      </c>
      <c r="C21" s="68" t="s">
        <v>2127</v>
      </c>
      <c r="D21" s="63" t="s">
        <v>6686</v>
      </c>
      <c r="E21" s="44" t="s">
        <v>1961</v>
      </c>
      <c r="F21" s="52" t="s">
        <v>1553</v>
      </c>
      <c r="G21" s="52" t="s">
        <v>2217</v>
      </c>
      <c r="H21" s="65" t="s">
        <v>1703</v>
      </c>
      <c r="I21" s="52" t="s">
        <v>528</v>
      </c>
      <c r="J21" s="65" t="s">
        <v>2077</v>
      </c>
      <c r="K21" s="63" t="s">
        <v>1147</v>
      </c>
      <c r="L21" s="63" t="s">
        <v>3391</v>
      </c>
      <c r="M21" s="52" t="s">
        <v>1367</v>
      </c>
      <c r="N21" s="55" t="s">
        <v>1859</v>
      </c>
      <c r="O21" s="48" t="s">
        <v>1381</v>
      </c>
      <c r="P21" s="44" t="s">
        <v>3448</v>
      </c>
      <c r="Q21" s="54" t="s">
        <v>1988</v>
      </c>
      <c r="R21" s="44" t="s">
        <v>2069</v>
      </c>
      <c r="S21" s="70" t="s">
        <v>1558</v>
      </c>
      <c r="T21" s="44" t="s">
        <v>238</v>
      </c>
      <c r="U21" s="69" t="s">
        <v>589</v>
      </c>
      <c r="V21" s="52" t="s">
        <v>3568</v>
      </c>
      <c r="W21" s="55" t="s">
        <v>1670</v>
      </c>
      <c r="X21" s="44" t="s">
        <v>528</v>
      </c>
      <c r="Y21" s="63" t="s">
        <v>166</v>
      </c>
      <c r="Z21" s="57" t="s">
        <v>6607</v>
      </c>
      <c r="AA21" s="53" t="s">
        <v>3729</v>
      </c>
      <c r="AB21" s="49" t="s">
        <v>6518</v>
      </c>
      <c r="AC21" s="48" t="s">
        <v>1613</v>
      </c>
      <c r="AE21" s="48" t="s">
        <v>79</v>
      </c>
      <c r="AF21" s="65" t="s">
        <v>388</v>
      </c>
      <c r="AG21" s="48" t="s">
        <v>3829</v>
      </c>
      <c r="AH21" s="44" t="s">
        <v>1927</v>
      </c>
      <c r="AI21" s="48" t="s">
        <v>6464</v>
      </c>
      <c r="AJ21" s="63" t="s">
        <v>2131</v>
      </c>
      <c r="AK21" s="44" t="s">
        <v>1293</v>
      </c>
      <c r="AL21" s="44" t="s">
        <v>4672</v>
      </c>
      <c r="AM21" s="44" t="s">
        <v>703</v>
      </c>
      <c r="AN21" s="44" t="s">
        <v>5439</v>
      </c>
      <c r="AO21" s="44" t="s">
        <v>2341</v>
      </c>
      <c r="AP21" s="44" t="s">
        <v>1166</v>
      </c>
      <c r="AQ21" s="66" t="s">
        <v>2372</v>
      </c>
      <c r="AR21" s="44" t="s">
        <v>6392</v>
      </c>
      <c r="AS21" s="63" t="s">
        <v>1450</v>
      </c>
      <c r="AT21" s="44" t="s">
        <v>1914</v>
      </c>
      <c r="AU21" s="63" t="s">
        <v>4198</v>
      </c>
      <c r="AV21" s="48" t="s">
        <v>3452</v>
      </c>
      <c r="AX21" s="65" t="s">
        <v>1937</v>
      </c>
      <c r="AY21" s="55" t="s">
        <v>2258</v>
      </c>
      <c r="AZ21" s="44" t="s">
        <v>6435</v>
      </c>
      <c r="BB21" s="44" t="s">
        <v>6311</v>
      </c>
      <c r="BC21" s="63" t="s">
        <v>1601</v>
      </c>
      <c r="BD21" s="44" t="s">
        <v>7124</v>
      </c>
      <c r="BE21" s="48" t="s">
        <v>2942</v>
      </c>
      <c r="BF21" s="63" t="s">
        <v>4124</v>
      </c>
      <c r="BG21" s="44" t="s">
        <v>3468</v>
      </c>
      <c r="BH21" s="44" t="s">
        <v>2945</v>
      </c>
      <c r="BI21" s="44" t="s">
        <v>2097</v>
      </c>
      <c r="BJ21" s="44" t="s">
        <v>4876</v>
      </c>
      <c r="BK21" s="44" t="s">
        <v>6646</v>
      </c>
      <c r="BM21" s="63" t="s">
        <v>3676</v>
      </c>
      <c r="BN21" s="44" t="s">
        <v>3890</v>
      </c>
      <c r="BO21" s="48" t="s">
        <v>7161</v>
      </c>
      <c r="BT21" s="52" t="s">
        <v>4626</v>
      </c>
      <c r="BU21" s="44" t="s">
        <v>241</v>
      </c>
      <c r="BV21" s="44" t="s">
        <v>2228</v>
      </c>
      <c r="BW21" s="44" t="s">
        <v>4465</v>
      </c>
      <c r="BX21" s="44" t="s">
        <v>4857</v>
      </c>
      <c r="BZ21" s="44" t="s">
        <v>4617</v>
      </c>
      <c r="CA21" s="44" t="s">
        <v>4786</v>
      </c>
      <c r="CB21" s="48" t="s">
        <v>7147</v>
      </c>
      <c r="CC21" s="44" t="s">
        <v>4926</v>
      </c>
      <c r="CD21" s="44" t="s">
        <v>5053</v>
      </c>
      <c r="CE21" s="44" t="s">
        <v>4989</v>
      </c>
      <c r="CF21" s="44" t="s">
        <v>5085</v>
      </c>
      <c r="CG21" s="44" t="s">
        <v>5941</v>
      </c>
      <c r="CI21" s="44" t="s">
        <v>6980</v>
      </c>
      <c r="CL21" s="44" t="s">
        <v>4033</v>
      </c>
      <c r="CN21" s="146"/>
      <c r="CO21" s="146"/>
      <c r="CP21" s="146"/>
      <c r="CQ21" s="146"/>
      <c r="CR21" s="146"/>
      <c r="CS21" s="146"/>
      <c r="CT21" s="146"/>
      <c r="CU21" s="146"/>
      <c r="CV21" s="146"/>
      <c r="CW21" s="146"/>
      <c r="CX21" s="146"/>
      <c r="CY21" s="146"/>
      <c r="CZ21" s="146"/>
      <c r="DA21" s="146"/>
    </row>
    <row r="22" spans="2:105" ht="12" customHeight="1">
      <c r="B22" s="48" t="s">
        <v>154</v>
      </c>
      <c r="C22" s="68" t="s">
        <v>2127</v>
      </c>
      <c r="D22" s="63" t="s">
        <v>6687</v>
      </c>
      <c r="E22" s="52" t="s">
        <v>1528</v>
      </c>
      <c r="F22" s="52" t="s">
        <v>1939</v>
      </c>
      <c r="G22" s="52" t="s">
        <v>2175</v>
      </c>
      <c r="H22" s="65" t="s">
        <v>1704</v>
      </c>
      <c r="I22" s="52" t="s">
        <v>2351</v>
      </c>
      <c r="J22" s="65" t="s">
        <v>3117</v>
      </c>
      <c r="K22" s="63" t="s">
        <v>1148</v>
      </c>
      <c r="L22" s="63" t="s">
        <v>3356</v>
      </c>
      <c r="M22" s="44" t="s">
        <v>1072</v>
      </c>
      <c r="N22" s="44" t="s">
        <v>1860</v>
      </c>
      <c r="O22" s="48" t="s">
        <v>1900</v>
      </c>
      <c r="P22" s="44" t="s">
        <v>4816</v>
      </c>
      <c r="Q22" s="48" t="s">
        <v>2008</v>
      </c>
      <c r="R22" s="44" t="s">
        <v>2070</v>
      </c>
      <c r="S22" s="71" t="s">
        <v>1560</v>
      </c>
      <c r="T22" s="60" t="s">
        <v>555</v>
      </c>
      <c r="U22" s="63" t="s">
        <v>590</v>
      </c>
      <c r="V22" s="52" t="s">
        <v>4733</v>
      </c>
      <c r="W22" s="52" t="s">
        <v>1525</v>
      </c>
      <c r="X22" s="55" t="s">
        <v>1643</v>
      </c>
      <c r="Y22" s="63" t="s">
        <v>167</v>
      </c>
      <c r="Z22" s="48" t="s">
        <v>6608</v>
      </c>
      <c r="AA22" s="55" t="s">
        <v>3928</v>
      </c>
      <c r="AB22" s="49" t="s">
        <v>6523</v>
      </c>
      <c r="AC22" s="48" t="s">
        <v>2054</v>
      </c>
      <c r="AE22" s="48" t="s">
        <v>80</v>
      </c>
      <c r="AF22" s="65" t="s">
        <v>779</v>
      </c>
      <c r="AG22" s="44" t="s">
        <v>3830</v>
      </c>
      <c r="AH22" s="44" t="s">
        <v>4360</v>
      </c>
      <c r="AI22" s="48" t="s">
        <v>6465</v>
      </c>
      <c r="AJ22" s="63" t="s">
        <v>3260</v>
      </c>
      <c r="AK22" s="44" t="s">
        <v>3553</v>
      </c>
      <c r="AM22" s="44" t="s">
        <v>702</v>
      </c>
      <c r="AN22" s="44" t="s">
        <v>5437</v>
      </c>
      <c r="AO22" s="44" t="s">
        <v>2324</v>
      </c>
      <c r="AP22" s="44" t="s">
        <v>195</v>
      </c>
      <c r="AQ22" s="65" t="s">
        <v>2373</v>
      </c>
      <c r="AR22" s="44" t="s">
        <v>4847</v>
      </c>
      <c r="AS22" s="65" t="s">
        <v>2364</v>
      </c>
      <c r="AT22" s="44" t="s">
        <v>2062</v>
      </c>
      <c r="AU22" s="63" t="s">
        <v>3268</v>
      </c>
      <c r="AV22" s="48" t="s">
        <v>3454</v>
      </c>
      <c r="AX22" s="65" t="s">
        <v>2068</v>
      </c>
      <c r="AY22" s="44" t="s">
        <v>2259</v>
      </c>
      <c r="AZ22" s="44" t="s">
        <v>6445</v>
      </c>
      <c r="BB22" s="44" t="s">
        <v>2841</v>
      </c>
      <c r="BC22" s="63" t="s">
        <v>2135</v>
      </c>
      <c r="BD22" s="44" t="s">
        <v>2136</v>
      </c>
      <c r="BE22" s="48" t="s">
        <v>2943</v>
      </c>
      <c r="BF22" s="63" t="s">
        <v>2168</v>
      </c>
      <c r="BG22" s="44" t="s">
        <v>7268</v>
      </c>
      <c r="BH22" s="44" t="s">
        <v>521</v>
      </c>
      <c r="BI22" s="62" t="s">
        <v>532</v>
      </c>
      <c r="BJ22" s="62" t="s">
        <v>4877</v>
      </c>
      <c r="BK22" s="44" t="s">
        <v>6647</v>
      </c>
      <c r="BM22" s="63" t="s">
        <v>3866</v>
      </c>
      <c r="BN22" s="44" t="s">
        <v>3515</v>
      </c>
      <c r="BO22" s="48" t="s">
        <v>7162</v>
      </c>
      <c r="BT22" s="52" t="s">
        <v>528</v>
      </c>
      <c r="BU22" s="44" t="s">
        <v>3795</v>
      </c>
      <c r="BV22" s="44" t="s">
        <v>4814</v>
      </c>
      <c r="BW22" s="44" t="s">
        <v>3965</v>
      </c>
      <c r="BX22" s="44" t="s">
        <v>1913</v>
      </c>
      <c r="BZ22" s="44" t="s">
        <v>4622</v>
      </c>
      <c r="CA22" s="44" t="s">
        <v>4787</v>
      </c>
      <c r="CC22" s="44" t="s">
        <v>4965</v>
      </c>
      <c r="CD22" s="44" t="s">
        <v>5054</v>
      </c>
      <c r="CE22" s="44" t="s">
        <v>4923</v>
      </c>
      <c r="CF22" s="44" t="s">
        <v>5086</v>
      </c>
      <c r="CG22" s="44" t="s">
        <v>5939</v>
      </c>
      <c r="CI22" s="44" t="s">
        <v>7014</v>
      </c>
      <c r="CL22" s="44" t="s">
        <v>4034</v>
      </c>
      <c r="CN22" s="146"/>
      <c r="CO22" s="146"/>
      <c r="CP22" s="146"/>
      <c r="CQ22" s="146"/>
      <c r="CR22" s="146"/>
      <c r="CS22" s="146"/>
      <c r="CT22" s="146"/>
      <c r="CU22" s="146"/>
      <c r="CV22" s="146"/>
      <c r="CW22" s="146"/>
      <c r="CX22" s="146"/>
      <c r="CY22" s="146"/>
      <c r="CZ22" s="146"/>
      <c r="DA22" s="146"/>
    </row>
    <row r="23" spans="2:105" ht="12" customHeight="1">
      <c r="B23" s="48" t="s">
        <v>4179</v>
      </c>
      <c r="C23" s="63" t="s">
        <v>3344</v>
      </c>
      <c r="D23" s="63" t="s">
        <v>6688</v>
      </c>
      <c r="E23" s="52" t="s">
        <v>528</v>
      </c>
      <c r="F23" s="52" t="s">
        <v>3272</v>
      </c>
      <c r="G23" s="52" t="s">
        <v>2218</v>
      </c>
      <c r="H23" s="65" t="s">
        <v>1705</v>
      </c>
      <c r="I23" s="52" t="s">
        <v>2228</v>
      </c>
      <c r="J23" s="65" t="s">
        <v>3118</v>
      </c>
      <c r="K23" s="63" t="s">
        <v>4758</v>
      </c>
      <c r="L23" s="63" t="s">
        <v>3379</v>
      </c>
      <c r="M23" s="55" t="s">
        <v>1368</v>
      </c>
      <c r="N23" s="52" t="s">
        <v>1861</v>
      </c>
      <c r="O23" s="48" t="s">
        <v>1894</v>
      </c>
      <c r="P23" s="44" t="s">
        <v>4827</v>
      </c>
      <c r="Q23" s="57" t="s">
        <v>1987</v>
      </c>
      <c r="R23" s="44" t="s">
        <v>587</v>
      </c>
      <c r="S23" s="65" t="s">
        <v>133</v>
      </c>
      <c r="T23" s="44" t="s">
        <v>1556</v>
      </c>
      <c r="U23" s="65" t="s">
        <v>640</v>
      </c>
      <c r="V23" s="52" t="s">
        <v>4734</v>
      </c>
      <c r="W23" s="52" t="s">
        <v>1671</v>
      </c>
      <c r="X23" s="44" t="s">
        <v>0</v>
      </c>
      <c r="Y23" s="63" t="s">
        <v>1459</v>
      </c>
      <c r="Z23" s="48" t="s">
        <v>6609</v>
      </c>
      <c r="AA23" s="44" t="s">
        <v>602</v>
      </c>
      <c r="AB23" s="49" t="s">
        <v>6511</v>
      </c>
      <c r="AC23" s="48" t="s">
        <v>2055</v>
      </c>
      <c r="AE23" s="48" t="s">
        <v>81</v>
      </c>
      <c r="AF23" s="65" t="s">
        <v>389</v>
      </c>
      <c r="AG23" s="48" t="s">
        <v>3831</v>
      </c>
      <c r="AH23" s="44" t="s">
        <v>1881</v>
      </c>
      <c r="AI23" s="48" t="s">
        <v>6466</v>
      </c>
      <c r="AJ23" s="63" t="s">
        <v>3986</v>
      </c>
      <c r="AK23" s="44" t="s">
        <v>512</v>
      </c>
      <c r="AM23" s="44" t="s">
        <v>695</v>
      </c>
      <c r="AN23" s="44" t="s">
        <v>5130</v>
      </c>
      <c r="AO23" s="44" t="s">
        <v>2325</v>
      </c>
      <c r="AP23" s="44" t="s">
        <v>5247</v>
      </c>
      <c r="AQ23" s="65" t="s">
        <v>2374</v>
      </c>
      <c r="AR23" s="44" t="s">
        <v>257</v>
      </c>
      <c r="AS23" s="65" t="s">
        <v>4466</v>
      </c>
      <c r="AT23" s="44" t="s">
        <v>2063</v>
      </c>
      <c r="AU23" s="63" t="s">
        <v>6883</v>
      </c>
      <c r="AV23" s="48" t="s">
        <v>3453</v>
      </c>
      <c r="AX23" s="65" t="s">
        <v>3016</v>
      </c>
      <c r="AY23" s="52" t="s">
        <v>2260</v>
      </c>
      <c r="AZ23" s="44" t="s">
        <v>621</v>
      </c>
      <c r="BB23" s="44" t="s">
        <v>1965</v>
      </c>
      <c r="BC23" s="65" t="s">
        <v>3222</v>
      </c>
      <c r="BD23" s="44" t="s">
        <v>589</v>
      </c>
      <c r="BE23" s="48" t="s">
        <v>3235</v>
      </c>
      <c r="BF23" s="63" t="s">
        <v>3249</v>
      </c>
      <c r="BG23" s="44" t="s">
        <v>7269</v>
      </c>
      <c r="BI23" s="44" t="s">
        <v>4642</v>
      </c>
      <c r="BJ23" s="44" t="s">
        <v>4879</v>
      </c>
      <c r="BK23" s="44" t="s">
        <v>6648</v>
      </c>
      <c r="BM23" s="63" t="s">
        <v>3674</v>
      </c>
      <c r="BN23" s="44" t="s">
        <v>139</v>
      </c>
      <c r="BO23" s="48" t="s">
        <v>7163</v>
      </c>
      <c r="BT23" s="48" t="s">
        <v>4627</v>
      </c>
      <c r="BU23" s="44" t="s">
        <v>573</v>
      </c>
      <c r="BV23" s="44" t="s">
        <v>1927</v>
      </c>
      <c r="BW23" s="44" t="s">
        <v>2880</v>
      </c>
      <c r="BX23" s="44" t="s">
        <v>3692</v>
      </c>
      <c r="BZ23" s="44" t="s">
        <v>3149</v>
      </c>
      <c r="CA23" s="44" t="s">
        <v>4788</v>
      </c>
      <c r="CC23" s="44" t="s">
        <v>4955</v>
      </c>
      <c r="CD23" s="44" t="s">
        <v>4724</v>
      </c>
      <c r="CE23" s="44" t="s">
        <v>4933</v>
      </c>
      <c r="CF23" s="44" t="s">
        <v>5087</v>
      </c>
      <c r="CG23" s="44" t="s">
        <v>5930</v>
      </c>
      <c r="CI23" s="44" t="s">
        <v>7049</v>
      </c>
      <c r="CL23" s="44" t="s">
        <v>4035</v>
      </c>
      <c r="CN23" s="146"/>
      <c r="CO23" s="146"/>
      <c r="CP23" s="146"/>
      <c r="CQ23" s="146"/>
      <c r="CR23" s="146"/>
      <c r="CS23" s="146"/>
      <c r="CT23" s="146"/>
      <c r="CU23" s="146"/>
      <c r="CV23" s="146"/>
      <c r="CW23" s="146"/>
      <c r="CX23" s="146"/>
      <c r="CY23" s="146"/>
      <c r="CZ23" s="146"/>
      <c r="DA23" s="146"/>
    </row>
    <row r="24" spans="2:105" ht="12" customHeight="1">
      <c r="B24" s="48" t="s">
        <v>4180</v>
      </c>
      <c r="C24" s="68" t="s">
        <v>2128</v>
      </c>
      <c r="D24" s="63" t="s">
        <v>6689</v>
      </c>
      <c r="E24" s="52" t="s">
        <v>1921</v>
      </c>
      <c r="F24" s="52" t="s">
        <v>3271</v>
      </c>
      <c r="G24" s="52" t="s">
        <v>1607</v>
      </c>
      <c r="H24" s="65" t="s">
        <v>1706</v>
      </c>
      <c r="I24" s="52" t="s">
        <v>2229</v>
      </c>
      <c r="J24" s="65" t="s">
        <v>3119</v>
      </c>
      <c r="K24" s="63" t="s">
        <v>5109</v>
      </c>
      <c r="L24" s="63" t="s">
        <v>3367</v>
      </c>
      <c r="M24" s="44" t="s">
        <v>1369</v>
      </c>
      <c r="N24" s="44" t="s">
        <v>1862</v>
      </c>
      <c r="O24" s="48" t="s">
        <v>1899</v>
      </c>
      <c r="P24" s="44" t="s">
        <v>4824</v>
      </c>
      <c r="Q24" s="48" t="s">
        <v>2018</v>
      </c>
      <c r="R24" s="44" t="s">
        <v>2071</v>
      </c>
      <c r="S24" s="69" t="s">
        <v>134</v>
      </c>
      <c r="T24" s="44" t="s">
        <v>3303</v>
      </c>
      <c r="U24" s="63" t="s">
        <v>591</v>
      </c>
      <c r="V24" s="52" t="s">
        <v>3506</v>
      </c>
      <c r="W24" s="55" t="s">
        <v>1673</v>
      </c>
      <c r="X24" s="52" t="s">
        <v>1640</v>
      </c>
      <c r="Y24" s="63" t="s">
        <v>168</v>
      </c>
      <c r="Z24" s="54" t="s">
        <v>6610</v>
      </c>
      <c r="AA24" s="44" t="s">
        <v>3937</v>
      </c>
      <c r="AB24" s="49" t="s">
        <v>1337</v>
      </c>
      <c r="AC24" s="48" t="s">
        <v>2050</v>
      </c>
      <c r="AE24" s="48" t="s">
        <v>82</v>
      </c>
      <c r="AF24" s="63" t="s">
        <v>5441</v>
      </c>
      <c r="AG24" s="44" t="s">
        <v>3832</v>
      </c>
      <c r="AH24" s="44" t="s">
        <v>2313</v>
      </c>
      <c r="AI24" s="48" t="s">
        <v>6467</v>
      </c>
      <c r="AJ24" s="63" t="s">
        <v>3257</v>
      </c>
      <c r="AK24" s="44" t="s">
        <v>1310</v>
      </c>
      <c r="AM24" s="44" t="s">
        <v>696</v>
      </c>
      <c r="AN24" s="44" t="s">
        <v>5131</v>
      </c>
      <c r="AO24" s="44" t="s">
        <v>2326</v>
      </c>
      <c r="AP24" s="48" t="s">
        <v>5284</v>
      </c>
      <c r="AQ24" s="65" t="s">
        <v>2375</v>
      </c>
      <c r="AR24" s="44" t="s">
        <v>1380</v>
      </c>
      <c r="AS24" s="63" t="s">
        <v>1147</v>
      </c>
      <c r="AT24" s="44" t="s">
        <v>6395</v>
      </c>
      <c r="AU24" s="63" t="s">
        <v>185</v>
      </c>
      <c r="AV24" s="48" t="s">
        <v>3442</v>
      </c>
      <c r="AX24" s="65" t="s">
        <v>3017</v>
      </c>
      <c r="AY24" s="44" t="s">
        <v>2261</v>
      </c>
      <c r="AZ24" s="44" t="s">
        <v>6436</v>
      </c>
      <c r="BB24" s="44" t="s">
        <v>6316</v>
      </c>
      <c r="BC24" s="65" t="s">
        <v>2862</v>
      </c>
      <c r="BD24" s="44" t="s">
        <v>7125</v>
      </c>
      <c r="BE24" s="48" t="s">
        <v>2932</v>
      </c>
      <c r="BF24" s="63" t="s">
        <v>3984</v>
      </c>
      <c r="BG24" s="44" t="s">
        <v>7270</v>
      </c>
      <c r="BH24" s="62"/>
      <c r="BI24" s="44" t="s">
        <v>4643</v>
      </c>
      <c r="BJ24" s="44" t="s">
        <v>4880</v>
      </c>
      <c r="BK24" s="44" t="s">
        <v>6649</v>
      </c>
      <c r="BM24" s="63" t="s">
        <v>3867</v>
      </c>
      <c r="BN24" s="44" t="s">
        <v>3276</v>
      </c>
      <c r="BO24" s="48" t="s">
        <v>7164</v>
      </c>
      <c r="BT24" s="52" t="s">
        <v>4628</v>
      </c>
      <c r="BU24" s="44" t="s">
        <v>3616</v>
      </c>
      <c r="BV24" s="44" t="s">
        <v>3812</v>
      </c>
      <c r="BW24" s="44" t="s">
        <v>3966</v>
      </c>
      <c r="BX24" s="44" t="s">
        <v>4226</v>
      </c>
      <c r="BZ24" s="44" t="s">
        <v>2294</v>
      </c>
      <c r="CA24" s="44" t="s">
        <v>145</v>
      </c>
      <c r="CC24" s="44" t="s">
        <v>4972</v>
      </c>
      <c r="CD24" s="44" t="s">
        <v>5055</v>
      </c>
      <c r="CE24" s="44" t="s">
        <v>5020</v>
      </c>
      <c r="CF24" s="44" t="s">
        <v>4757</v>
      </c>
      <c r="CG24" s="44" t="s">
        <v>5947</v>
      </c>
      <c r="CI24" s="44" t="s">
        <v>6908</v>
      </c>
      <c r="CL24" s="44" t="s">
        <v>4036</v>
      </c>
      <c r="CN24" s="146"/>
      <c r="CO24" s="146"/>
      <c r="CP24" s="146"/>
      <c r="CQ24" s="146"/>
      <c r="CR24" s="146"/>
      <c r="CS24" s="146"/>
      <c r="CT24" s="146"/>
      <c r="CU24" s="146"/>
      <c r="CV24" s="146"/>
      <c r="CW24" s="146"/>
      <c r="CX24" s="146"/>
      <c r="CY24" s="146"/>
      <c r="CZ24" s="146"/>
      <c r="DA24" s="146"/>
    </row>
    <row r="25" spans="2:105" ht="12" customHeight="1">
      <c r="B25" s="48" t="s">
        <v>157</v>
      </c>
      <c r="C25" s="68" t="s">
        <v>2839</v>
      </c>
      <c r="D25" s="76" t="s">
        <v>6690</v>
      </c>
      <c r="E25" s="53" t="s">
        <v>1922</v>
      </c>
      <c r="F25" s="52" t="s">
        <v>1909</v>
      </c>
      <c r="G25" s="52" t="s">
        <v>2062</v>
      </c>
      <c r="H25" s="65" t="s">
        <v>1707</v>
      </c>
      <c r="I25" s="52" t="s">
        <v>3424</v>
      </c>
      <c r="J25" s="65" t="s">
        <v>3120</v>
      </c>
      <c r="K25" s="63" t="s">
        <v>5109</v>
      </c>
      <c r="L25" s="69" t="s">
        <v>4467</v>
      </c>
      <c r="M25" s="52" t="s">
        <v>1370</v>
      </c>
      <c r="N25" s="55" t="s">
        <v>1863</v>
      </c>
      <c r="O25" s="54" t="s">
        <v>1893</v>
      </c>
      <c r="P25" s="44" t="s">
        <v>4822</v>
      </c>
      <c r="Q25" s="54" t="s">
        <v>1950</v>
      </c>
      <c r="R25" s="44" t="s">
        <v>2072</v>
      </c>
      <c r="S25" s="65" t="s">
        <v>1949</v>
      </c>
      <c r="T25" s="44" t="s">
        <v>3492</v>
      </c>
      <c r="U25" s="63" t="s">
        <v>592</v>
      </c>
      <c r="V25" s="52" t="s">
        <v>3302</v>
      </c>
      <c r="W25" s="55" t="s">
        <v>1674</v>
      </c>
      <c r="X25" s="48" t="s">
        <v>2019</v>
      </c>
      <c r="Y25" s="63" t="s">
        <v>169</v>
      </c>
      <c r="Z25" s="54" t="s">
        <v>6611</v>
      </c>
      <c r="AA25" s="52" t="s">
        <v>1668</v>
      </c>
      <c r="AB25" s="49" t="s">
        <v>6548</v>
      </c>
      <c r="AC25" s="44" t="s">
        <v>6570</v>
      </c>
      <c r="AE25" s="48" t="s">
        <v>83</v>
      </c>
      <c r="AF25" s="65" t="s">
        <v>794</v>
      </c>
      <c r="AG25" s="44" t="s">
        <v>3833</v>
      </c>
      <c r="AH25" s="44" t="s">
        <v>1923</v>
      </c>
      <c r="AI25" s="48" t="s">
        <v>4168</v>
      </c>
      <c r="AJ25" s="63" t="s">
        <v>3538</v>
      </c>
      <c r="AK25" s="44" t="s">
        <v>516</v>
      </c>
      <c r="AM25" s="44" t="s">
        <v>1012</v>
      </c>
      <c r="AN25" s="44" t="s">
        <v>1984</v>
      </c>
      <c r="AO25" s="44" t="s">
        <v>2327</v>
      </c>
      <c r="AP25" s="44" t="s">
        <v>7126</v>
      </c>
      <c r="AQ25" s="65" t="s">
        <v>1068</v>
      </c>
      <c r="AR25" s="44" t="s">
        <v>4842</v>
      </c>
      <c r="AS25" s="65" t="s">
        <v>1148</v>
      </c>
      <c r="AT25" s="44" t="s">
        <v>2064</v>
      </c>
      <c r="AU25" s="63" t="s">
        <v>4016</v>
      </c>
      <c r="AV25" s="48" t="s">
        <v>2117</v>
      </c>
      <c r="AX25" s="65" t="s">
        <v>587</v>
      </c>
      <c r="AY25" s="55" t="s">
        <v>2262</v>
      </c>
      <c r="AZ25" s="44" t="s">
        <v>609</v>
      </c>
      <c r="BB25" s="44" t="s">
        <v>2127</v>
      </c>
      <c r="BC25" s="63" t="s">
        <v>3227</v>
      </c>
      <c r="BD25" s="44" t="s">
        <v>7107</v>
      </c>
      <c r="BE25" s="48" t="s">
        <v>2933</v>
      </c>
      <c r="BF25" s="63" t="s">
        <v>734</v>
      </c>
      <c r="BG25" s="44" t="s">
        <v>7271</v>
      </c>
      <c r="BI25" s="44" t="s">
        <v>3085</v>
      </c>
      <c r="BJ25" s="44" t="s">
        <v>4886</v>
      </c>
      <c r="BK25" s="44" t="s">
        <v>6650</v>
      </c>
      <c r="BM25" s="63" t="s">
        <v>182</v>
      </c>
      <c r="BN25" s="44" t="s">
        <v>3362</v>
      </c>
      <c r="BO25" s="48" t="s">
        <v>7165</v>
      </c>
      <c r="BT25" s="52" t="s">
        <v>2228</v>
      </c>
      <c r="BU25" s="44" t="s">
        <v>3789</v>
      </c>
      <c r="BV25" s="44" t="s">
        <v>3803</v>
      </c>
      <c r="BW25" s="44" t="s">
        <v>4165</v>
      </c>
      <c r="BX25" s="44" t="s">
        <v>4231</v>
      </c>
      <c r="BZ25" s="44" t="s">
        <v>2357</v>
      </c>
      <c r="CA25" s="44" t="s">
        <v>4789</v>
      </c>
      <c r="CC25" s="44" t="s">
        <v>4968</v>
      </c>
      <c r="CD25" s="44" t="s">
        <v>5056</v>
      </c>
      <c r="CE25" s="44" t="s">
        <v>5048</v>
      </c>
      <c r="CF25" s="44" t="s">
        <v>5088</v>
      </c>
      <c r="CG25" s="44" t="s">
        <v>6379</v>
      </c>
      <c r="CI25" s="44" t="s">
        <v>7009</v>
      </c>
      <c r="CL25" s="44" t="s">
        <v>4037</v>
      </c>
      <c r="CN25" s="146"/>
      <c r="CO25" s="146"/>
      <c r="CP25" s="146"/>
      <c r="CQ25" s="146"/>
      <c r="CR25" s="146"/>
      <c r="CS25" s="146"/>
      <c r="CT25" s="146"/>
      <c r="CU25" s="146"/>
      <c r="CV25" s="146"/>
      <c r="CW25" s="146"/>
      <c r="CX25" s="146"/>
      <c r="CY25" s="146"/>
      <c r="CZ25" s="146"/>
      <c r="DA25" s="146"/>
    </row>
    <row r="26" spans="2:105" ht="12" customHeight="1">
      <c r="B26" s="44" t="s">
        <v>4171</v>
      </c>
      <c r="C26" s="64" t="s">
        <v>2129</v>
      </c>
      <c r="D26" s="63" t="s">
        <v>6691</v>
      </c>
      <c r="E26" s="52" t="s">
        <v>1923</v>
      </c>
      <c r="F26" s="52" t="s">
        <v>1555</v>
      </c>
      <c r="G26" s="52" t="s">
        <v>2219</v>
      </c>
      <c r="H26" s="65" t="s">
        <v>1708</v>
      </c>
      <c r="I26" s="52" t="s">
        <v>2230</v>
      </c>
      <c r="J26" s="65" t="s">
        <v>3121</v>
      </c>
      <c r="K26" s="63" t="s">
        <v>1149</v>
      </c>
      <c r="L26" s="63" t="s">
        <v>3352</v>
      </c>
      <c r="M26" s="55" t="s">
        <v>554</v>
      </c>
      <c r="N26" s="44" t="s">
        <v>1864</v>
      </c>
      <c r="O26" s="48" t="s">
        <v>1946</v>
      </c>
      <c r="P26" s="44" t="s">
        <v>3507</v>
      </c>
      <c r="Q26" s="48" t="s">
        <v>2009</v>
      </c>
      <c r="R26" s="44" t="s">
        <v>2073</v>
      </c>
      <c r="S26" s="65" t="s">
        <v>5158</v>
      </c>
      <c r="T26" s="44" t="s">
        <v>3500</v>
      </c>
      <c r="U26" s="65" t="s">
        <v>641</v>
      </c>
      <c r="V26" s="52" t="s">
        <v>3570</v>
      </c>
      <c r="W26" s="55" t="s">
        <v>1675</v>
      </c>
      <c r="X26" s="52" t="s">
        <v>1638</v>
      </c>
      <c r="Y26" s="63" t="s">
        <v>170</v>
      </c>
      <c r="Z26" s="54" t="s">
        <v>6612</v>
      </c>
      <c r="AA26" s="44" t="s">
        <v>3925</v>
      </c>
      <c r="AB26" s="49" t="s">
        <v>6531</v>
      </c>
      <c r="AC26" s="44" t="s">
        <v>6571</v>
      </c>
      <c r="AE26" s="48" t="s">
        <v>84</v>
      </c>
      <c r="AF26" s="63" t="s">
        <v>6039</v>
      </c>
      <c r="AG26" s="48" t="s">
        <v>3834</v>
      </c>
      <c r="AH26" s="44" t="s">
        <v>1924</v>
      </c>
      <c r="AI26" s="48" t="s">
        <v>6468</v>
      </c>
      <c r="AJ26" s="63" t="s">
        <v>1919</v>
      </c>
      <c r="AK26" s="44" t="s">
        <v>518</v>
      </c>
      <c r="AM26" s="44" t="s">
        <v>1013</v>
      </c>
      <c r="AN26" s="44" t="s">
        <v>5428</v>
      </c>
      <c r="AO26" s="44" t="s">
        <v>2328</v>
      </c>
      <c r="AP26" s="44" t="s">
        <v>4518</v>
      </c>
      <c r="AQ26" s="65" t="s">
        <v>1151</v>
      </c>
      <c r="AR26" s="44" t="s">
        <v>2956</v>
      </c>
      <c r="AS26" s="65" t="s">
        <v>2365</v>
      </c>
      <c r="AT26" s="44" t="s">
        <v>1855</v>
      </c>
      <c r="AU26" s="63" t="s">
        <v>4002</v>
      </c>
      <c r="AV26" s="48" t="s">
        <v>3456</v>
      </c>
      <c r="AX26" s="65" t="s">
        <v>3018</v>
      </c>
      <c r="AY26" s="44" t="s">
        <v>4468</v>
      </c>
      <c r="AZ26" s="44" t="s">
        <v>4115</v>
      </c>
      <c r="BB26" s="44" t="s">
        <v>3545</v>
      </c>
      <c r="BC26" s="65" t="s">
        <v>598</v>
      </c>
      <c r="BD26" s="44" t="s">
        <v>3130</v>
      </c>
      <c r="BE26" s="48" t="s">
        <v>2947</v>
      </c>
      <c r="BF26" s="63" t="s">
        <v>3149</v>
      </c>
      <c r="BG26" s="44" t="s">
        <v>7272</v>
      </c>
      <c r="BH26" s="62"/>
      <c r="BI26" s="44" t="s">
        <v>4495</v>
      </c>
      <c r="BJ26" s="44" t="s">
        <v>4881</v>
      </c>
      <c r="BK26" s="44" t="s">
        <v>6651</v>
      </c>
      <c r="BM26" s="63" t="s">
        <v>3868</v>
      </c>
      <c r="BN26" s="44" t="s">
        <v>1897</v>
      </c>
      <c r="BO26" s="48" t="s">
        <v>7166</v>
      </c>
      <c r="BT26" s="52" t="s">
        <v>4629</v>
      </c>
      <c r="BU26" s="44" t="s">
        <v>3790</v>
      </c>
      <c r="BV26" s="44" t="s">
        <v>2230</v>
      </c>
      <c r="BW26" s="44" t="s">
        <v>3967</v>
      </c>
      <c r="BX26" s="44" t="s">
        <v>4227</v>
      </c>
      <c r="BZ26" s="44" t="s">
        <v>2221</v>
      </c>
      <c r="CA26" s="44" t="s">
        <v>4790</v>
      </c>
      <c r="CC26" s="44" t="s">
        <v>4975</v>
      </c>
      <c r="CD26" s="44" t="s">
        <v>5062</v>
      </c>
      <c r="CE26" s="44" t="s">
        <v>6870</v>
      </c>
      <c r="CF26" s="44" t="s">
        <v>5089</v>
      </c>
      <c r="CG26" s="44" t="s">
        <v>5938</v>
      </c>
      <c r="CI26" s="44" t="s">
        <v>6983</v>
      </c>
      <c r="CL26" s="44" t="s">
        <v>4038</v>
      </c>
      <c r="CN26" s="146"/>
      <c r="CO26" s="146"/>
      <c r="CP26" s="146"/>
      <c r="CQ26" s="146"/>
      <c r="CR26" s="146"/>
      <c r="CS26" s="146"/>
      <c r="CT26" s="146"/>
      <c r="CU26" s="146"/>
      <c r="CV26" s="146"/>
      <c r="CW26" s="146"/>
      <c r="CX26" s="146"/>
      <c r="CY26" s="146"/>
      <c r="CZ26" s="146"/>
      <c r="DA26" s="146"/>
    </row>
    <row r="27" spans="2:105" ht="12" customHeight="1">
      <c r="B27" s="44" t="s">
        <v>6830</v>
      </c>
      <c r="C27" s="64" t="s">
        <v>37</v>
      </c>
      <c r="D27" s="63" t="s">
        <v>6692</v>
      </c>
      <c r="E27" s="44" t="s">
        <v>1957</v>
      </c>
      <c r="F27" s="52" t="s">
        <v>1557</v>
      </c>
      <c r="G27" s="52" t="s">
        <v>1978</v>
      </c>
      <c r="H27" s="65" t="s">
        <v>1709</v>
      </c>
      <c r="I27" s="44" t="s">
        <v>2241</v>
      </c>
      <c r="J27" s="65" t="s">
        <v>3122</v>
      </c>
      <c r="K27" s="63" t="s">
        <v>1503</v>
      </c>
      <c r="L27" s="63" t="s">
        <v>3366</v>
      </c>
      <c r="M27" s="52" t="s">
        <v>1371</v>
      </c>
      <c r="N27" s="44" t="s">
        <v>1865</v>
      </c>
      <c r="O27" s="57" t="s">
        <v>1109</v>
      </c>
      <c r="P27" s="44" t="s">
        <v>4839</v>
      </c>
      <c r="Q27" s="48" t="s">
        <v>1996</v>
      </c>
      <c r="R27" s="44" t="s">
        <v>2074</v>
      </c>
      <c r="S27" s="65" t="s">
        <v>5159</v>
      </c>
      <c r="T27" s="52" t="s">
        <v>3486</v>
      </c>
      <c r="U27" s="69" t="s">
        <v>593</v>
      </c>
      <c r="V27" s="52" t="s">
        <v>4735</v>
      </c>
      <c r="W27" s="52" t="s">
        <v>551</v>
      </c>
      <c r="X27" s="52" t="s">
        <v>1642</v>
      </c>
      <c r="Y27" s="63" t="s">
        <v>171</v>
      </c>
      <c r="Z27" s="54" t="s">
        <v>6613</v>
      </c>
      <c r="AA27" s="52" t="s">
        <v>3920</v>
      </c>
      <c r="AB27" s="49" t="s">
        <v>6529</v>
      </c>
      <c r="AC27" s="44" t="s">
        <v>6569</v>
      </c>
      <c r="AE27" s="48" t="s">
        <v>85</v>
      </c>
      <c r="AF27" s="63" t="s">
        <v>5442</v>
      </c>
      <c r="AG27" s="48" t="s">
        <v>3835</v>
      </c>
      <c r="AH27" s="44" t="s">
        <v>4361</v>
      </c>
      <c r="AI27" s="48" t="s">
        <v>6469</v>
      </c>
      <c r="AJ27" s="63" t="s">
        <v>3548</v>
      </c>
      <c r="AK27" s="44" t="s">
        <v>514</v>
      </c>
      <c r="AM27" s="44" t="s">
        <v>1014</v>
      </c>
      <c r="AN27" s="44" t="s">
        <v>5433</v>
      </c>
      <c r="AO27" s="44" t="s">
        <v>2329</v>
      </c>
      <c r="AP27" s="44" t="s">
        <v>7340</v>
      </c>
      <c r="AQ27" s="65" t="s">
        <v>2376</v>
      </c>
      <c r="AR27" s="44" t="s">
        <v>3497</v>
      </c>
      <c r="AS27" s="65" t="s">
        <v>2366</v>
      </c>
      <c r="AT27" s="44" t="s">
        <v>2065</v>
      </c>
      <c r="AU27" s="63" t="s">
        <v>1113</v>
      </c>
      <c r="AV27" s="48" t="s">
        <v>3445</v>
      </c>
      <c r="AX27" s="65" t="s">
        <v>2072</v>
      </c>
      <c r="AY27" s="44" t="s">
        <v>2263</v>
      </c>
      <c r="AZ27" s="44" t="s">
        <v>653</v>
      </c>
      <c r="BB27" s="44" t="s">
        <v>2254</v>
      </c>
      <c r="BC27" s="63" t="s">
        <v>2893</v>
      </c>
      <c r="BD27" s="44" t="s">
        <v>4493</v>
      </c>
      <c r="BE27" s="48" t="s">
        <v>2934</v>
      </c>
      <c r="BF27" s="63" t="s">
        <v>3983</v>
      </c>
      <c r="BG27" s="44" t="s">
        <v>7273</v>
      </c>
      <c r="BI27" s="44" t="s">
        <v>3090</v>
      </c>
      <c r="BJ27" s="44" t="s">
        <v>4882</v>
      </c>
      <c r="BK27" s="44" t="s">
        <v>6654</v>
      </c>
      <c r="BM27" s="63" t="s">
        <v>3673</v>
      </c>
      <c r="BN27" s="44" t="s">
        <v>3343</v>
      </c>
      <c r="BO27" s="48" t="s">
        <v>7167</v>
      </c>
      <c r="BT27" s="44" t="s">
        <v>3427</v>
      </c>
      <c r="BU27" s="44" t="s">
        <v>3776</v>
      </c>
      <c r="BV27" s="44" t="s">
        <v>3805</v>
      </c>
      <c r="BW27" s="44" t="s">
        <v>3968</v>
      </c>
      <c r="BX27" s="44" t="s">
        <v>4228</v>
      </c>
      <c r="BZ27" s="44" t="s">
        <v>634</v>
      </c>
      <c r="CA27" s="44" t="s">
        <v>4791</v>
      </c>
      <c r="CC27" s="44" t="s">
        <v>4944</v>
      </c>
      <c r="CD27" s="44" t="s">
        <v>5064</v>
      </c>
      <c r="CE27" s="44" t="s">
        <v>4987</v>
      </c>
      <c r="CF27" s="44" t="s">
        <v>5090</v>
      </c>
      <c r="CG27" s="44" t="s">
        <v>5936</v>
      </c>
      <c r="CI27" s="44" t="s">
        <v>6921</v>
      </c>
      <c r="CL27" s="44" t="s">
        <v>4039</v>
      </c>
      <c r="CN27" s="146"/>
      <c r="CO27" s="146"/>
      <c r="CP27" s="146"/>
      <c r="CQ27" s="146"/>
      <c r="CR27" s="146"/>
      <c r="CS27" s="146"/>
      <c r="CT27" s="146"/>
      <c r="CU27" s="146"/>
      <c r="CV27" s="146"/>
      <c r="CW27" s="146"/>
      <c r="CX27" s="146"/>
      <c r="CY27" s="146"/>
      <c r="CZ27" s="146"/>
      <c r="DA27" s="146"/>
    </row>
    <row r="28" spans="2:105" ht="12" customHeight="1">
      <c r="B28" s="48" t="s">
        <v>156</v>
      </c>
      <c r="C28" s="68" t="s">
        <v>1599</v>
      </c>
      <c r="D28" s="63" t="s">
        <v>6693</v>
      </c>
      <c r="E28" s="52" t="s">
        <v>1531</v>
      </c>
      <c r="F28" s="52" t="s">
        <v>1559</v>
      </c>
      <c r="G28" s="52" t="s">
        <v>2220</v>
      </c>
      <c r="H28" s="65" t="s">
        <v>1710</v>
      </c>
      <c r="I28" s="52" t="s">
        <v>3425</v>
      </c>
      <c r="J28" s="65" t="s">
        <v>3123</v>
      </c>
      <c r="K28" s="63" t="s">
        <v>1326</v>
      </c>
      <c r="L28" s="69" t="s">
        <v>675</v>
      </c>
      <c r="M28" s="52" t="s">
        <v>1372</v>
      </c>
      <c r="N28" s="44" t="s">
        <v>1866</v>
      </c>
      <c r="O28" s="48" t="s">
        <v>3523</v>
      </c>
      <c r="P28" s="44" t="s">
        <v>4828</v>
      </c>
      <c r="Q28" s="54" t="s">
        <v>1991</v>
      </c>
      <c r="R28" s="44" t="s">
        <v>2075</v>
      </c>
      <c r="S28" s="65" t="s">
        <v>526</v>
      </c>
      <c r="T28" s="44" t="s">
        <v>3498</v>
      </c>
      <c r="U28" s="69" t="s">
        <v>594</v>
      </c>
      <c r="V28" s="52" t="s">
        <v>3580</v>
      </c>
      <c r="W28" s="52" t="s">
        <v>1676</v>
      </c>
      <c r="X28" s="44" t="s">
        <v>1648</v>
      </c>
      <c r="Y28" s="63" t="s">
        <v>172</v>
      </c>
      <c r="Z28" s="54" t="s">
        <v>6614</v>
      </c>
      <c r="AA28" s="52" t="s">
        <v>3920</v>
      </c>
      <c r="AB28" s="49" t="s">
        <v>6549</v>
      </c>
      <c r="AC28" s="44" t="s">
        <v>6579</v>
      </c>
      <c r="AE28" s="48" t="s">
        <v>86</v>
      </c>
      <c r="AF28" s="63" t="s">
        <v>5646</v>
      </c>
      <c r="AG28" s="44" t="s">
        <v>3836</v>
      </c>
      <c r="AH28" s="44" t="s">
        <v>4362</v>
      </c>
      <c r="AI28" s="48" t="s">
        <v>6470</v>
      </c>
      <c r="AJ28" s="63" t="s">
        <v>1967</v>
      </c>
      <c r="AK28" s="44" t="s">
        <v>517</v>
      </c>
      <c r="AM28" s="44" t="s">
        <v>1015</v>
      </c>
      <c r="AN28" s="44" t="s">
        <v>5427</v>
      </c>
      <c r="AO28" s="44" t="s">
        <v>2330</v>
      </c>
      <c r="AP28" s="44" t="s">
        <v>5299</v>
      </c>
      <c r="AQ28" s="65" t="s">
        <v>2377</v>
      </c>
      <c r="AR28" s="44" t="s">
        <v>4843</v>
      </c>
      <c r="AS28" s="63" t="s">
        <v>3328</v>
      </c>
      <c r="AT28" s="44" t="s">
        <v>2066</v>
      </c>
      <c r="AU28" s="63" t="s">
        <v>1039</v>
      </c>
      <c r="AX28" s="65" t="s">
        <v>3019</v>
      </c>
      <c r="AY28" s="44" t="s">
        <v>2264</v>
      </c>
      <c r="AZ28" s="44" t="s">
        <v>6437</v>
      </c>
      <c r="BB28" s="44" t="s">
        <v>2954</v>
      </c>
      <c r="BC28" s="65" t="s">
        <v>601</v>
      </c>
      <c r="BD28" s="44" t="s">
        <v>1864</v>
      </c>
      <c r="BE28" s="48" t="s">
        <v>2935</v>
      </c>
      <c r="BF28" s="63" t="s">
        <v>3991</v>
      </c>
      <c r="BG28" s="44" t="s">
        <v>7274</v>
      </c>
      <c r="BI28" s="44" t="s">
        <v>4644</v>
      </c>
      <c r="BJ28" s="44" t="s">
        <v>4883</v>
      </c>
      <c r="BK28" s="44" t="s">
        <v>6655</v>
      </c>
      <c r="BM28" s="63" t="s">
        <v>3643</v>
      </c>
      <c r="BN28" s="44" t="s">
        <v>3346</v>
      </c>
      <c r="BO28" s="48" t="s">
        <v>7168</v>
      </c>
      <c r="BT28" s="52" t="s">
        <v>3424</v>
      </c>
      <c r="BU28" s="44" t="s">
        <v>3796</v>
      </c>
      <c r="BV28" s="44" t="s">
        <v>3804</v>
      </c>
      <c r="BW28" s="44" t="s">
        <v>3969</v>
      </c>
      <c r="BX28" s="44" t="s">
        <v>4855</v>
      </c>
      <c r="BZ28" s="44" t="s">
        <v>4621</v>
      </c>
      <c r="CC28" s="44" t="s">
        <v>4940</v>
      </c>
      <c r="CE28" s="44" t="s">
        <v>4150</v>
      </c>
      <c r="CF28" s="44" t="s">
        <v>5091</v>
      </c>
      <c r="CG28" s="44" t="s">
        <v>5940</v>
      </c>
      <c r="CI28" s="44" t="s">
        <v>6904</v>
      </c>
      <c r="CL28" s="44" t="s">
        <v>4040</v>
      </c>
      <c r="CN28" s="146"/>
      <c r="CO28" s="146"/>
      <c r="CP28" s="146"/>
      <c r="CQ28" s="146"/>
      <c r="CR28" s="146"/>
      <c r="CS28" s="146"/>
      <c r="CT28" s="146"/>
      <c r="CU28" s="146"/>
      <c r="CV28" s="146"/>
      <c r="CW28" s="146"/>
      <c r="CX28" s="146"/>
      <c r="CY28" s="146"/>
      <c r="CZ28" s="146"/>
      <c r="DA28" s="146"/>
    </row>
    <row r="29" spans="2:105" ht="12" customHeight="1">
      <c r="B29" s="48" t="s">
        <v>150</v>
      </c>
      <c r="C29" s="63" t="s">
        <v>581</v>
      </c>
      <c r="D29" s="63" t="s">
        <v>6694</v>
      </c>
      <c r="E29" s="52" t="s">
        <v>1907</v>
      </c>
      <c r="F29" s="52" t="s">
        <v>1561</v>
      </c>
      <c r="G29" s="52" t="s">
        <v>2221</v>
      </c>
      <c r="H29" s="69" t="s">
        <v>1711</v>
      </c>
      <c r="I29" s="52" t="s">
        <v>2347</v>
      </c>
      <c r="J29" s="65" t="s">
        <v>3124</v>
      </c>
      <c r="K29" s="69" t="s">
        <v>1327</v>
      </c>
      <c r="L29" s="63" t="s">
        <v>676</v>
      </c>
      <c r="M29" s="55" t="s">
        <v>228</v>
      </c>
      <c r="N29" s="53" t="s">
        <v>1867</v>
      </c>
      <c r="O29" s="48" t="s">
        <v>703</v>
      </c>
      <c r="P29" s="44" t="s">
        <v>2113</v>
      </c>
      <c r="Q29" s="54" t="s">
        <v>2010</v>
      </c>
      <c r="R29" s="44" t="s">
        <v>2076</v>
      </c>
      <c r="S29" s="65" t="s">
        <v>1910</v>
      </c>
      <c r="T29" s="44" t="s">
        <v>3490</v>
      </c>
      <c r="U29" s="65" t="s">
        <v>642</v>
      </c>
      <c r="V29" s="52" t="s">
        <v>3569</v>
      </c>
      <c r="W29" s="52" t="s">
        <v>1678</v>
      </c>
      <c r="X29" s="44" t="s">
        <v>1927</v>
      </c>
      <c r="Y29" s="63" t="s">
        <v>173</v>
      </c>
      <c r="Z29" s="54" t="s">
        <v>6615</v>
      </c>
      <c r="AA29" s="44" t="s">
        <v>3926</v>
      </c>
      <c r="AB29" s="49" t="s">
        <v>6520</v>
      </c>
      <c r="AC29" s="44" t="s">
        <v>6574</v>
      </c>
      <c r="AE29" s="44" t="s">
        <v>506</v>
      </c>
      <c r="AF29" s="63" t="s">
        <v>6033</v>
      </c>
      <c r="AG29" s="48" t="s">
        <v>3837</v>
      </c>
      <c r="AH29" s="44" t="s">
        <v>4363</v>
      </c>
      <c r="AI29" s="48" t="s">
        <v>6471</v>
      </c>
      <c r="AJ29" s="63" t="s">
        <v>592</v>
      </c>
      <c r="AM29" s="44" t="s">
        <v>1016</v>
      </c>
      <c r="AN29" s="44" t="s">
        <v>3919</v>
      </c>
      <c r="AO29" s="44" t="s">
        <v>2338</v>
      </c>
      <c r="AP29" s="44" t="s">
        <v>5300</v>
      </c>
      <c r="AQ29" s="65" t="s">
        <v>2378</v>
      </c>
      <c r="AR29" s="44" t="s">
        <v>4852</v>
      </c>
      <c r="AS29" s="63" t="s">
        <v>3290</v>
      </c>
      <c r="AT29" s="44" t="s">
        <v>2067</v>
      </c>
      <c r="AU29" s="63" t="s">
        <v>6817</v>
      </c>
      <c r="AX29" s="65" t="s">
        <v>2078</v>
      </c>
      <c r="AY29" s="53" t="s">
        <v>4470</v>
      </c>
      <c r="AZ29" s="44" t="s">
        <v>5419</v>
      </c>
      <c r="BB29" s="44" t="s">
        <v>6331</v>
      </c>
      <c r="BC29" s="65" t="s">
        <v>602</v>
      </c>
      <c r="BD29" s="44" t="s">
        <v>7121</v>
      </c>
      <c r="BE29" s="48" t="s">
        <v>2948</v>
      </c>
      <c r="BF29" s="63" t="s">
        <v>4471</v>
      </c>
      <c r="BG29" s="44" t="s">
        <v>7275</v>
      </c>
      <c r="BI29" s="44" t="s">
        <v>3280</v>
      </c>
      <c r="BJ29" s="44" t="s">
        <v>4884</v>
      </c>
      <c r="BK29" s="44" t="s">
        <v>6656</v>
      </c>
      <c r="BM29" s="63" t="s">
        <v>3869</v>
      </c>
      <c r="BN29" s="44" t="s">
        <v>3349</v>
      </c>
      <c r="BO29" s="48" t="s">
        <v>7169</v>
      </c>
      <c r="BT29" s="52" t="s">
        <v>2230</v>
      </c>
      <c r="BU29" s="44" t="s">
        <v>3782</v>
      </c>
      <c r="BV29" s="44" t="s">
        <v>2347</v>
      </c>
      <c r="BW29" s="44" t="s">
        <v>665</v>
      </c>
      <c r="BX29" s="44" t="s">
        <v>4225</v>
      </c>
      <c r="CC29" s="44" t="s">
        <v>4929</v>
      </c>
      <c r="CE29" s="44" t="s">
        <v>2089</v>
      </c>
      <c r="CF29" s="44" t="s">
        <v>1232</v>
      </c>
      <c r="CG29" s="44" t="s">
        <v>5919</v>
      </c>
      <c r="CI29" s="44" t="s">
        <v>6997</v>
      </c>
      <c r="CL29" s="44" t="s">
        <v>4041</v>
      </c>
      <c r="CN29" s="146"/>
      <c r="CO29" s="146"/>
      <c r="CP29" s="146"/>
      <c r="CQ29" s="146"/>
      <c r="CR29" s="146"/>
      <c r="CS29" s="146"/>
      <c r="CT29" s="146"/>
      <c r="CU29" s="146"/>
      <c r="CV29" s="146"/>
      <c r="CW29" s="146"/>
      <c r="CX29" s="146"/>
      <c r="CY29" s="146"/>
      <c r="CZ29" s="146"/>
      <c r="DA29" s="146"/>
    </row>
    <row r="30" spans="2:105" ht="12" customHeight="1">
      <c r="B30" s="44" t="s">
        <v>4175</v>
      </c>
      <c r="C30" s="68" t="s">
        <v>582</v>
      </c>
      <c r="D30" s="63" t="s">
        <v>117</v>
      </c>
      <c r="E30" s="53" t="s">
        <v>1924</v>
      </c>
      <c r="F30" s="52" t="s">
        <v>1563</v>
      </c>
      <c r="G30" s="52" t="s">
        <v>2222</v>
      </c>
      <c r="H30" s="65" t="s">
        <v>1712</v>
      </c>
      <c r="I30" s="52" t="s">
        <v>2352</v>
      </c>
      <c r="J30" s="65" t="s">
        <v>3125</v>
      </c>
      <c r="K30" s="71" t="s">
        <v>1328</v>
      </c>
      <c r="L30" s="63" t="s">
        <v>3386</v>
      </c>
      <c r="M30" s="52" t="s">
        <v>1214</v>
      </c>
      <c r="N30" s="44" t="s">
        <v>1868</v>
      </c>
      <c r="O30" s="48" t="s">
        <v>1897</v>
      </c>
      <c r="P30" s="44" t="s">
        <v>4837</v>
      </c>
      <c r="Q30" s="57" t="s">
        <v>2011</v>
      </c>
      <c r="R30" s="44" t="s">
        <v>2077</v>
      </c>
      <c r="S30" s="65" t="s">
        <v>1089</v>
      </c>
      <c r="T30" s="55" t="s">
        <v>556</v>
      </c>
      <c r="U30" s="69" t="s">
        <v>595</v>
      </c>
      <c r="V30" s="52" t="s">
        <v>3581</v>
      </c>
      <c r="W30" s="52" t="s">
        <v>1679</v>
      </c>
      <c r="X30" s="44" t="s">
        <v>1647</v>
      </c>
      <c r="Y30" s="65" t="s">
        <v>3945</v>
      </c>
      <c r="Z30" s="54" t="s">
        <v>6616</v>
      </c>
      <c r="AA30" s="44" t="s">
        <v>531</v>
      </c>
      <c r="AB30" s="49" t="s">
        <v>6550</v>
      </c>
      <c r="AC30" s="44" t="s">
        <v>6576</v>
      </c>
      <c r="AE30" s="48" t="s">
        <v>87</v>
      </c>
      <c r="AF30" s="65" t="s">
        <v>390</v>
      </c>
      <c r="AG30" s="44" t="s">
        <v>3838</v>
      </c>
      <c r="AH30" s="44" t="s">
        <v>4364</v>
      </c>
      <c r="AI30" s="48" t="s">
        <v>1610</v>
      </c>
      <c r="AJ30" s="63" t="s">
        <v>3262</v>
      </c>
      <c r="AM30" s="44" t="s">
        <v>1017</v>
      </c>
      <c r="AN30" s="44" t="s">
        <v>1985</v>
      </c>
      <c r="AO30" s="44" t="s">
        <v>4478</v>
      </c>
      <c r="AP30" s="44" t="s">
        <v>7337</v>
      </c>
      <c r="AQ30" s="65" t="s">
        <v>5240</v>
      </c>
      <c r="AR30" s="44" t="s">
        <v>4840</v>
      </c>
      <c r="AS30" s="65" t="s">
        <v>387</v>
      </c>
      <c r="AT30" s="44" t="s">
        <v>2068</v>
      </c>
      <c r="AU30" s="63" t="s">
        <v>4961</v>
      </c>
      <c r="AX30" s="65" t="s">
        <v>3020</v>
      </c>
      <c r="AY30" s="44" t="s">
        <v>2265</v>
      </c>
      <c r="AZ30" s="44" t="s">
        <v>614</v>
      </c>
      <c r="BB30" s="44" t="s">
        <v>584</v>
      </c>
      <c r="BC30" s="63" t="s">
        <v>2881</v>
      </c>
      <c r="BD30" s="44" t="s">
        <v>2087</v>
      </c>
      <c r="BE30" s="44" t="s">
        <v>2936</v>
      </c>
      <c r="BF30" s="63" t="s">
        <v>3988</v>
      </c>
      <c r="BG30" s="44" t="s">
        <v>7276</v>
      </c>
      <c r="BI30" s="44" t="s">
        <v>4645</v>
      </c>
      <c r="BJ30" s="44" t="s">
        <v>4885</v>
      </c>
      <c r="BK30" s="44" t="s">
        <v>6657</v>
      </c>
      <c r="BM30" s="63" t="s">
        <v>4456</v>
      </c>
      <c r="BN30" s="44" t="s">
        <v>4357</v>
      </c>
      <c r="BO30" s="48" t="s">
        <v>7170</v>
      </c>
      <c r="BT30" s="44" t="s">
        <v>2241</v>
      </c>
      <c r="BU30" s="44" t="s">
        <v>3791</v>
      </c>
      <c r="BV30" s="44" t="s">
        <v>684</v>
      </c>
      <c r="BW30" s="44" t="s">
        <v>3970</v>
      </c>
      <c r="BX30" s="44" t="s">
        <v>4863</v>
      </c>
      <c r="CC30" s="44" t="s">
        <v>4956</v>
      </c>
      <c r="CE30" s="44" t="s">
        <v>6865</v>
      </c>
      <c r="CF30" s="44" t="s">
        <v>5092</v>
      </c>
      <c r="CG30" s="44" t="s">
        <v>5934</v>
      </c>
      <c r="CI30" s="44" t="s">
        <v>6955</v>
      </c>
      <c r="CL30" s="44" t="s">
        <v>4042</v>
      </c>
      <c r="CN30" s="146"/>
      <c r="CO30" s="146"/>
      <c r="CP30" s="146"/>
      <c r="CQ30" s="146"/>
      <c r="CR30" s="146"/>
      <c r="CS30" s="146"/>
      <c r="CT30" s="146"/>
      <c r="CU30" s="146"/>
      <c r="CV30" s="146"/>
      <c r="CW30" s="146"/>
      <c r="CX30" s="146"/>
      <c r="CY30" s="146"/>
      <c r="CZ30" s="146"/>
      <c r="DA30" s="146"/>
    </row>
    <row r="31" spans="2:105" ht="12" customHeight="1">
      <c r="B31" s="44" t="s">
        <v>6831</v>
      </c>
      <c r="C31" s="89" t="s">
        <v>2130</v>
      </c>
      <c r="D31" s="63" t="s">
        <v>1331</v>
      </c>
      <c r="E31" s="44" t="s">
        <v>607</v>
      </c>
      <c r="F31" s="52" t="s">
        <v>1565</v>
      </c>
      <c r="G31" s="52" t="s">
        <v>634</v>
      </c>
      <c r="H31" s="65" t="s">
        <v>1713</v>
      </c>
      <c r="I31" s="52" t="s">
        <v>2231</v>
      </c>
      <c r="J31" s="65" t="s">
        <v>3126</v>
      </c>
      <c r="K31" s="63" t="s">
        <v>1150</v>
      </c>
      <c r="L31" s="63" t="s">
        <v>3381</v>
      </c>
      <c r="M31" s="52" t="s">
        <v>1373</v>
      </c>
      <c r="N31" s="55" t="s">
        <v>1869</v>
      </c>
      <c r="O31" s="57" t="s">
        <v>1901</v>
      </c>
      <c r="P31" s="44" t="s">
        <v>4831</v>
      </c>
      <c r="Q31" s="54" t="s">
        <v>2012</v>
      </c>
      <c r="R31" s="44" t="s">
        <v>2078</v>
      </c>
      <c r="S31" s="65" t="s">
        <v>7353</v>
      </c>
      <c r="T31" s="52" t="s">
        <v>573</v>
      </c>
      <c r="U31" s="69" t="s">
        <v>596</v>
      </c>
      <c r="V31" s="52" t="s">
        <v>4473</v>
      </c>
      <c r="W31" s="52" t="s">
        <v>1680</v>
      </c>
      <c r="X31" s="52" t="s">
        <v>2</v>
      </c>
      <c r="Y31" s="63" t="s">
        <v>174</v>
      </c>
      <c r="Z31" s="48" t="s">
        <v>6617</v>
      </c>
      <c r="AA31" s="53" t="s">
        <v>1672</v>
      </c>
      <c r="AB31" s="49" t="s">
        <v>13</v>
      </c>
      <c r="AC31" s="44" t="s">
        <v>6575</v>
      </c>
      <c r="AE31" s="48" t="s">
        <v>88</v>
      </c>
      <c r="AF31" s="65" t="s">
        <v>391</v>
      </c>
      <c r="AG31" s="44" t="s">
        <v>3839</v>
      </c>
      <c r="AH31" s="44" t="s">
        <v>4365</v>
      </c>
      <c r="AI31" s="48" t="s">
        <v>1589</v>
      </c>
      <c r="AJ31" s="63" t="s">
        <v>2145</v>
      </c>
      <c r="AM31" s="44" t="s">
        <v>1018</v>
      </c>
      <c r="AN31" s="44" t="s">
        <v>5424</v>
      </c>
      <c r="AO31" s="44" t="s">
        <v>2342</v>
      </c>
      <c r="AP31" s="44" t="s">
        <v>1193</v>
      </c>
      <c r="AQ31" s="65" t="s">
        <v>2379</v>
      </c>
      <c r="AR31" s="44" t="s">
        <v>4846</v>
      </c>
      <c r="AS31" s="65" t="s">
        <v>388</v>
      </c>
      <c r="AT31" s="44" t="s">
        <v>519</v>
      </c>
      <c r="AU31" s="63" t="s">
        <v>193</v>
      </c>
      <c r="AX31" s="65" t="s">
        <v>3021</v>
      </c>
      <c r="AY31" s="55" t="s">
        <v>2266</v>
      </c>
      <c r="AZ31" s="44" t="s">
        <v>6446</v>
      </c>
      <c r="BB31" s="44" t="s">
        <v>4418</v>
      </c>
      <c r="BC31" s="63" t="s">
        <v>2154</v>
      </c>
      <c r="BD31" s="44" t="s">
        <v>2087</v>
      </c>
      <c r="BE31" s="44" t="s">
        <v>3474</v>
      </c>
      <c r="BF31" s="63" t="s">
        <v>3527</v>
      </c>
      <c r="BG31" s="44" t="s">
        <v>7277</v>
      </c>
      <c r="BI31" s="44" t="s">
        <v>4646</v>
      </c>
      <c r="BJ31" s="44" t="s">
        <v>4887</v>
      </c>
      <c r="BK31" s="44" t="s">
        <v>6658</v>
      </c>
      <c r="BM31" s="63" t="s">
        <v>3672</v>
      </c>
      <c r="BN31" s="44" t="s">
        <v>3348</v>
      </c>
      <c r="BO31" s="48" t="s">
        <v>7171</v>
      </c>
      <c r="BT31" s="52" t="s">
        <v>4630</v>
      </c>
      <c r="BU31" s="44" t="s">
        <v>3780</v>
      </c>
      <c r="BV31" s="44" t="s">
        <v>2343</v>
      </c>
      <c r="BW31" s="44" t="s">
        <v>2886</v>
      </c>
      <c r="BX31" s="44" t="s">
        <v>4862</v>
      </c>
      <c r="CC31" s="44" t="s">
        <v>4969</v>
      </c>
      <c r="CE31" s="44" t="s">
        <v>5060</v>
      </c>
      <c r="CF31" s="44" t="s">
        <v>5093</v>
      </c>
      <c r="CG31" s="44" t="s">
        <v>5944</v>
      </c>
      <c r="CI31" s="44" t="s">
        <v>6912</v>
      </c>
      <c r="CL31" s="44" t="s">
        <v>4043</v>
      </c>
      <c r="CN31" s="146"/>
      <c r="CO31" s="146"/>
      <c r="CP31" s="146"/>
      <c r="CQ31" s="146"/>
      <c r="CR31" s="146"/>
      <c r="CS31" s="146"/>
      <c r="CT31" s="146"/>
      <c r="CU31" s="146"/>
      <c r="CV31" s="146"/>
      <c r="CW31" s="146"/>
      <c r="CX31" s="146"/>
      <c r="CY31" s="146"/>
      <c r="CZ31" s="146"/>
      <c r="DA31" s="146"/>
    </row>
    <row r="32" spans="2:105" ht="12" customHeight="1">
      <c r="B32" s="44" t="s">
        <v>4474</v>
      </c>
      <c r="C32" s="63" t="s">
        <v>3749</v>
      </c>
      <c r="D32" s="63" t="s">
        <v>1418</v>
      </c>
      <c r="E32" s="52" t="s">
        <v>1529</v>
      </c>
      <c r="F32" s="52" t="s">
        <v>1566</v>
      </c>
      <c r="G32" s="52" t="s">
        <v>3189</v>
      </c>
      <c r="H32" s="69" t="s">
        <v>1714</v>
      </c>
      <c r="I32" s="57" t="s">
        <v>684</v>
      </c>
      <c r="J32" s="69" t="s">
        <v>1959</v>
      </c>
      <c r="K32" s="71" t="s">
        <v>1068</v>
      </c>
      <c r="L32" s="63" t="s">
        <v>3385</v>
      </c>
      <c r="M32" s="52" t="s">
        <v>238</v>
      </c>
      <c r="N32" s="53" t="s">
        <v>3420</v>
      </c>
      <c r="O32" s="53" t="s">
        <v>125</v>
      </c>
      <c r="P32" s="44" t="s">
        <v>4819</v>
      </c>
      <c r="Q32" s="54" t="s">
        <v>2013</v>
      </c>
      <c r="R32" s="44" t="s">
        <v>3986</v>
      </c>
      <c r="S32" s="65" t="s">
        <v>7354</v>
      </c>
      <c r="T32" s="55" t="s">
        <v>557</v>
      </c>
      <c r="U32" s="63" t="s">
        <v>597</v>
      </c>
      <c r="V32" s="44" t="s">
        <v>3582</v>
      </c>
      <c r="W32" s="44" t="s">
        <v>1526</v>
      </c>
      <c r="X32" s="52" t="s">
        <v>1637</v>
      </c>
      <c r="Y32" s="63" t="s">
        <v>175</v>
      </c>
      <c r="Z32" s="54" t="s">
        <v>6618</v>
      </c>
      <c r="AA32" s="44" t="s">
        <v>3913</v>
      </c>
      <c r="AB32" s="49" t="s">
        <v>6528</v>
      </c>
      <c r="AC32" s="44" t="s">
        <v>6578</v>
      </c>
      <c r="AE32" s="48" t="s">
        <v>89</v>
      </c>
      <c r="AF32" s="63" t="s">
        <v>5647</v>
      </c>
      <c r="AG32" s="44" t="s">
        <v>3840</v>
      </c>
      <c r="AH32" s="44" t="s">
        <v>4366</v>
      </c>
      <c r="AI32" s="48" t="s">
        <v>6472</v>
      </c>
      <c r="AJ32" s="63" t="s">
        <v>595</v>
      </c>
      <c r="AM32" s="44" t="s">
        <v>1038</v>
      </c>
      <c r="AN32" s="44" t="s">
        <v>2153</v>
      </c>
      <c r="AO32" s="44" t="s">
        <v>703</v>
      </c>
      <c r="AP32" s="44" t="s">
        <v>4118</v>
      </c>
      <c r="AQ32" s="65" t="s">
        <v>2380</v>
      </c>
      <c r="AR32" s="44" t="s">
        <v>3488</v>
      </c>
      <c r="AS32" s="65" t="s">
        <v>2367</v>
      </c>
      <c r="AT32" s="44" t="s">
        <v>2069</v>
      </c>
      <c r="AU32" s="63" t="s">
        <v>3642</v>
      </c>
      <c r="AX32" s="65" t="s">
        <v>3022</v>
      </c>
      <c r="AY32" s="53" t="s">
        <v>2267</v>
      </c>
      <c r="AZ32" s="44" t="s">
        <v>6438</v>
      </c>
      <c r="BB32" s="44" t="s">
        <v>2850</v>
      </c>
      <c r="BC32" s="63" t="s">
        <v>2875</v>
      </c>
      <c r="BD32" s="44" t="s">
        <v>4598</v>
      </c>
      <c r="BE32" s="44" t="s">
        <v>3475</v>
      </c>
      <c r="BF32" s="63" t="s">
        <v>3987</v>
      </c>
      <c r="BG32" s="44" t="s">
        <v>7278</v>
      </c>
      <c r="BI32" s="44" t="s">
        <v>1961</v>
      </c>
      <c r="BJ32" s="44" t="s">
        <v>4888</v>
      </c>
      <c r="BK32" s="44" t="s">
        <v>6659</v>
      </c>
      <c r="BM32" s="63" t="s">
        <v>1858</v>
      </c>
      <c r="BO32" s="48" t="s">
        <v>7172</v>
      </c>
      <c r="BT32" s="52" t="s">
        <v>4631</v>
      </c>
      <c r="BU32" s="44" t="s">
        <v>3772</v>
      </c>
      <c r="BV32" s="44" t="s">
        <v>3801</v>
      </c>
      <c r="BW32" s="44" t="s">
        <v>4012</v>
      </c>
      <c r="BX32" s="44" t="s">
        <v>4860</v>
      </c>
      <c r="CC32" s="44" t="s">
        <v>4957</v>
      </c>
      <c r="CE32" s="44" t="s">
        <v>4959</v>
      </c>
      <c r="CF32" s="44" t="s">
        <v>5094</v>
      </c>
      <c r="CG32" s="44" t="s">
        <v>5920</v>
      </c>
      <c r="CI32" s="44" t="s">
        <v>7057</v>
      </c>
      <c r="CL32" s="44" t="s">
        <v>4044</v>
      </c>
      <c r="CN32" s="146"/>
      <c r="CO32" s="146"/>
      <c r="CP32" s="146"/>
      <c r="CQ32" s="146"/>
      <c r="CR32" s="146"/>
      <c r="CS32" s="146"/>
      <c r="CT32" s="146"/>
      <c r="CU32" s="146"/>
      <c r="CV32" s="146"/>
      <c r="CW32" s="146"/>
      <c r="CX32" s="146"/>
      <c r="CY32" s="146"/>
      <c r="CZ32" s="146"/>
      <c r="DA32" s="146"/>
    </row>
    <row r="33" spans="2:105" ht="12" customHeight="1">
      <c r="B33" s="44" t="s">
        <v>6826</v>
      </c>
      <c r="C33" s="68" t="s">
        <v>2131</v>
      </c>
      <c r="D33" s="76" t="s">
        <v>3399</v>
      </c>
      <c r="E33" s="52" t="s">
        <v>1925</v>
      </c>
      <c r="F33" s="52" t="s">
        <v>1567</v>
      </c>
      <c r="G33" s="53" t="s">
        <v>3512</v>
      </c>
      <c r="H33" s="65" t="s">
        <v>1715</v>
      </c>
      <c r="I33" s="52" t="s">
        <v>2343</v>
      </c>
      <c r="J33" s="65" t="s">
        <v>3127</v>
      </c>
      <c r="K33" s="71" t="s">
        <v>1151</v>
      </c>
      <c r="L33" s="63" t="s">
        <v>4475</v>
      </c>
      <c r="M33" s="55" t="s">
        <v>239</v>
      </c>
      <c r="N33" s="44" t="s">
        <v>38</v>
      </c>
      <c r="O33" s="44" t="s">
        <v>3513</v>
      </c>
      <c r="P33" s="44" t="s">
        <v>4818</v>
      </c>
      <c r="Q33" s="48" t="s">
        <v>2002</v>
      </c>
      <c r="R33" s="44" t="s">
        <v>1917</v>
      </c>
      <c r="S33" s="65" t="s">
        <v>7355</v>
      </c>
      <c r="T33" s="44" t="s">
        <v>1108</v>
      </c>
      <c r="U33" s="65" t="s">
        <v>643</v>
      </c>
      <c r="V33" s="44" t="s">
        <v>4736</v>
      </c>
      <c r="W33" s="44" t="s">
        <v>1681</v>
      </c>
      <c r="X33" s="52" t="s">
        <v>3229</v>
      </c>
      <c r="Y33" s="63" t="s">
        <v>1460</v>
      </c>
      <c r="Z33" s="48" t="s">
        <v>6619</v>
      </c>
      <c r="AA33" s="44" t="s">
        <v>2197</v>
      </c>
      <c r="AB33" s="49" t="s">
        <v>6515</v>
      </c>
      <c r="AC33" s="44" t="s">
        <v>6573</v>
      </c>
      <c r="AE33" s="48" t="s">
        <v>90</v>
      </c>
      <c r="AF33" s="63" t="s">
        <v>6054</v>
      </c>
      <c r="AG33" s="48" t="s">
        <v>3841</v>
      </c>
      <c r="AH33" s="44" t="s">
        <v>4367</v>
      </c>
      <c r="AI33" s="48" t="s">
        <v>6473</v>
      </c>
      <c r="AJ33" s="63" t="s">
        <v>3194</v>
      </c>
      <c r="AM33" s="44" t="s">
        <v>1039</v>
      </c>
      <c r="AN33" s="44" t="s">
        <v>5132</v>
      </c>
      <c r="AO33" s="44" t="s">
        <v>2331</v>
      </c>
      <c r="AP33" s="44" t="s">
        <v>5288</v>
      </c>
      <c r="AQ33" s="65" t="s">
        <v>2381</v>
      </c>
      <c r="AR33" s="44" t="s">
        <v>4845</v>
      </c>
      <c r="AS33" s="65" t="s">
        <v>779</v>
      </c>
      <c r="AT33" s="44" t="s">
        <v>2070</v>
      </c>
      <c r="AU33" s="63" t="s">
        <v>1077</v>
      </c>
      <c r="AX33" s="65" t="s">
        <v>3023</v>
      </c>
      <c r="AY33" s="44" t="s">
        <v>2268</v>
      </c>
      <c r="AZ33" s="44" t="s">
        <v>6439</v>
      </c>
      <c r="BB33" s="44" t="s">
        <v>6312</v>
      </c>
      <c r="BC33" s="63" t="s">
        <v>2880</v>
      </c>
      <c r="BD33" s="44" t="s">
        <v>7120</v>
      </c>
      <c r="BE33" s="44" t="s">
        <v>3473</v>
      </c>
      <c r="BF33" s="63" t="s">
        <v>4125</v>
      </c>
      <c r="BG33" s="44" t="s">
        <v>7279</v>
      </c>
      <c r="BI33" s="44" t="s">
        <v>2172</v>
      </c>
      <c r="BJ33" s="44" t="s">
        <v>4889</v>
      </c>
      <c r="BK33" s="44" t="s">
        <v>6660</v>
      </c>
      <c r="BM33" s="63" t="s">
        <v>3671</v>
      </c>
      <c r="BO33" s="48" t="s">
        <v>7173</v>
      </c>
      <c r="BT33" s="52" t="s">
        <v>2352</v>
      </c>
      <c r="BU33" s="44" t="s">
        <v>276</v>
      </c>
      <c r="BV33" s="44" t="s">
        <v>2348</v>
      </c>
      <c r="BW33" s="44" t="s">
        <v>5270</v>
      </c>
      <c r="BX33" s="44" t="s">
        <v>4229</v>
      </c>
      <c r="CC33" s="44" t="s">
        <v>4994</v>
      </c>
      <c r="CE33" s="44" t="s">
        <v>1636</v>
      </c>
      <c r="CF33" s="44" t="s">
        <v>5095</v>
      </c>
      <c r="CG33" s="44" t="s">
        <v>6339</v>
      </c>
      <c r="CI33" s="44" t="s">
        <v>6968</v>
      </c>
      <c r="CL33" s="44" t="s">
        <v>4045</v>
      </c>
      <c r="CN33" s="146"/>
      <c r="CO33" s="146"/>
      <c r="CP33" s="146"/>
      <c r="CQ33" s="146"/>
      <c r="CR33" s="146"/>
      <c r="CS33" s="146"/>
      <c r="CT33" s="146"/>
      <c r="CU33" s="146"/>
      <c r="CV33" s="146"/>
      <c r="CW33" s="146"/>
      <c r="CX33" s="146"/>
      <c r="CY33" s="146"/>
      <c r="CZ33" s="146"/>
      <c r="DA33" s="146"/>
    </row>
    <row r="34" spans="2:105" ht="12" customHeight="1">
      <c r="B34" s="44" t="s">
        <v>4181</v>
      </c>
      <c r="C34" s="63" t="s">
        <v>3741</v>
      </c>
      <c r="D34" s="63" t="s">
        <v>4001</v>
      </c>
      <c r="E34" s="44" t="s">
        <v>1913</v>
      </c>
      <c r="F34" s="44" t="s">
        <v>1940</v>
      </c>
      <c r="G34" s="44" t="s">
        <v>2193</v>
      </c>
      <c r="H34" s="65" t="s">
        <v>1716</v>
      </c>
      <c r="I34" s="52" t="s">
        <v>2232</v>
      </c>
      <c r="J34" s="65" t="s">
        <v>3128</v>
      </c>
      <c r="K34" s="71" t="s">
        <v>1151</v>
      </c>
      <c r="L34" s="63" t="s">
        <v>3380</v>
      </c>
      <c r="M34" s="52" t="s">
        <v>1375</v>
      </c>
      <c r="N34" s="55" t="s">
        <v>0</v>
      </c>
      <c r="O34" s="55" t="s">
        <v>1371</v>
      </c>
      <c r="P34" s="44" t="s">
        <v>4836</v>
      </c>
      <c r="Q34" s="48" t="s">
        <v>2014</v>
      </c>
      <c r="R34" s="44" t="s">
        <v>2079</v>
      </c>
      <c r="S34" s="65" t="s">
        <v>7356</v>
      </c>
      <c r="T34" s="52" t="s">
        <v>4218</v>
      </c>
      <c r="U34" s="74" t="s">
        <v>598</v>
      </c>
      <c r="V34" s="44" t="s">
        <v>4737</v>
      </c>
      <c r="W34" s="44" t="s">
        <v>549</v>
      </c>
      <c r="X34" s="44" t="s">
        <v>3437</v>
      </c>
      <c r="Y34" s="63" t="s">
        <v>176</v>
      </c>
      <c r="Z34" s="48" t="s">
        <v>6620</v>
      </c>
      <c r="AA34" s="44" t="s">
        <v>3922</v>
      </c>
      <c r="AB34" s="49" t="s">
        <v>1341</v>
      </c>
      <c r="AC34" s="44" t="s">
        <v>6572</v>
      </c>
      <c r="AE34" s="48" t="s">
        <v>91</v>
      </c>
      <c r="AF34" s="65" t="s">
        <v>795</v>
      </c>
      <c r="AG34" s="48" t="s">
        <v>4476</v>
      </c>
      <c r="AH34" s="44" t="s">
        <v>4368</v>
      </c>
      <c r="AI34" s="48" t="s">
        <v>6474</v>
      </c>
      <c r="AJ34" s="63" t="s">
        <v>3236</v>
      </c>
      <c r="AN34" s="44" t="s">
        <v>5403</v>
      </c>
      <c r="AO34" s="44" t="s">
        <v>2335</v>
      </c>
      <c r="AP34" s="48" t="s">
        <v>5289</v>
      </c>
      <c r="AQ34" s="65" t="s">
        <v>2382</v>
      </c>
      <c r="AR34" s="44" t="s">
        <v>1353</v>
      </c>
      <c r="AS34" s="65" t="s">
        <v>2368</v>
      </c>
      <c r="AT34" s="44" t="s">
        <v>587</v>
      </c>
      <c r="AU34" s="63" t="s">
        <v>6896</v>
      </c>
      <c r="AX34" s="65" t="s">
        <v>3024</v>
      </c>
      <c r="AY34" s="55" t="s">
        <v>0</v>
      </c>
      <c r="AZ34" s="44" t="s">
        <v>6440</v>
      </c>
      <c r="BB34" s="44" t="s">
        <v>4107</v>
      </c>
      <c r="BC34" s="65" t="s">
        <v>2856</v>
      </c>
      <c r="BD34" s="44" t="s">
        <v>4150</v>
      </c>
      <c r="BE34" s="44" t="s">
        <v>2944</v>
      </c>
      <c r="BF34" s="63" t="s">
        <v>3985</v>
      </c>
      <c r="BG34" s="44" t="s">
        <v>7280</v>
      </c>
      <c r="BI34" s="44" t="s">
        <v>2078</v>
      </c>
      <c r="BJ34" s="44" t="s">
        <v>4890</v>
      </c>
      <c r="BK34" s="44" t="s">
        <v>1482</v>
      </c>
      <c r="BM34" s="63" t="s">
        <v>3870</v>
      </c>
      <c r="BO34" s="48" t="s">
        <v>7174</v>
      </c>
      <c r="BT34" s="52" t="s">
        <v>2231</v>
      </c>
      <c r="BU34" s="44" t="s">
        <v>3793</v>
      </c>
      <c r="BV34" s="44" t="s">
        <v>1904</v>
      </c>
      <c r="BW34" s="44" t="s">
        <v>4013</v>
      </c>
      <c r="BX34" s="44" t="s">
        <v>4867</v>
      </c>
      <c r="CC34" s="44" t="s">
        <v>4942</v>
      </c>
      <c r="CE34" s="44" t="s">
        <v>6859</v>
      </c>
      <c r="CF34" s="44" t="s">
        <v>3410</v>
      </c>
      <c r="CG34" s="44" t="s">
        <v>6336</v>
      </c>
      <c r="CI34" s="44" t="s">
        <v>6941</v>
      </c>
      <c r="CL34" s="44" t="s">
        <v>4046</v>
      </c>
      <c r="CN34" s="146"/>
      <c r="CO34" s="146"/>
      <c r="CP34" s="146"/>
      <c r="CQ34" s="146"/>
      <c r="CR34" s="146"/>
      <c r="CS34" s="146"/>
      <c r="CT34" s="146"/>
      <c r="CU34" s="146"/>
      <c r="CV34" s="146"/>
      <c r="CW34" s="146"/>
      <c r="CX34" s="146"/>
      <c r="CY34" s="146"/>
      <c r="CZ34" s="146"/>
      <c r="DA34" s="146"/>
    </row>
    <row r="35" spans="2:105" ht="12" customHeight="1">
      <c r="B35" s="48" t="s">
        <v>6832</v>
      </c>
      <c r="C35" s="64" t="s">
        <v>2132</v>
      </c>
      <c r="D35" s="63" t="s">
        <v>6695</v>
      </c>
      <c r="E35" s="44" t="s">
        <v>1973</v>
      </c>
      <c r="F35" s="52" t="s">
        <v>2023</v>
      </c>
      <c r="G35" s="52" t="s">
        <v>2129</v>
      </c>
      <c r="H35" s="65" t="s">
        <v>1717</v>
      </c>
      <c r="I35" s="52" t="s">
        <v>3430</v>
      </c>
      <c r="J35" s="65" t="s">
        <v>3129</v>
      </c>
      <c r="K35" s="63" t="s">
        <v>1152</v>
      </c>
      <c r="L35" s="63" t="s">
        <v>2216</v>
      </c>
      <c r="M35" s="44" t="s">
        <v>22</v>
      </c>
      <c r="N35" s="52" t="s">
        <v>2239</v>
      </c>
      <c r="O35" s="52" t="s">
        <v>3514</v>
      </c>
      <c r="P35" s="44" t="s">
        <v>4838</v>
      </c>
      <c r="Q35" s="48" t="s">
        <v>2015</v>
      </c>
      <c r="R35" s="44" t="s">
        <v>1600</v>
      </c>
      <c r="S35" s="65" t="s">
        <v>7357</v>
      </c>
      <c r="T35" s="53" t="s">
        <v>558</v>
      </c>
      <c r="U35" s="69" t="s">
        <v>599</v>
      </c>
      <c r="V35" s="44" t="s">
        <v>4738</v>
      </c>
      <c r="W35" s="44" t="s">
        <v>547</v>
      </c>
      <c r="X35" s="44" t="s">
        <v>3230</v>
      </c>
      <c r="Y35" s="63" t="s">
        <v>177</v>
      </c>
      <c r="Z35" s="48" t="s">
        <v>6621</v>
      </c>
      <c r="AA35" s="52" t="s">
        <v>257</v>
      </c>
      <c r="AB35" s="49" t="s">
        <v>4386</v>
      </c>
      <c r="AC35" s="48" t="s">
        <v>2051</v>
      </c>
      <c r="AE35" s="48" t="s">
        <v>92</v>
      </c>
      <c r="AF35" s="63" t="s">
        <v>5867</v>
      </c>
      <c r="AG35" s="44" t="s">
        <v>3842</v>
      </c>
      <c r="AH35" s="44" t="s">
        <v>2233</v>
      </c>
      <c r="AI35" s="48" t="s">
        <v>6475</v>
      </c>
      <c r="AJ35" s="63" t="s">
        <v>2149</v>
      </c>
      <c r="AN35" s="44" t="s">
        <v>2042</v>
      </c>
      <c r="AO35" s="44" t="s">
        <v>2332</v>
      </c>
      <c r="AP35" s="48" t="s">
        <v>5290</v>
      </c>
      <c r="AQ35" s="65" t="s">
        <v>2383</v>
      </c>
      <c r="AR35" s="44" t="s">
        <v>6502</v>
      </c>
      <c r="AS35" s="65" t="s">
        <v>389</v>
      </c>
      <c r="AT35" s="44" t="s">
        <v>2071</v>
      </c>
      <c r="AU35" s="63" t="s">
        <v>4007</v>
      </c>
      <c r="AX35" s="65" t="s">
        <v>2081</v>
      </c>
      <c r="AY35" s="52" t="s">
        <v>675</v>
      </c>
      <c r="AZ35" s="44" t="s">
        <v>6441</v>
      </c>
      <c r="BB35" s="44" t="s">
        <v>2449</v>
      </c>
      <c r="BC35" s="63" t="s">
        <v>1907</v>
      </c>
      <c r="BD35" s="44" t="s">
        <v>4151</v>
      </c>
      <c r="BE35" s="44" t="s">
        <v>3481</v>
      </c>
      <c r="BF35" s="63" t="s">
        <v>1963</v>
      </c>
      <c r="BG35" s="44" t="s">
        <v>7281</v>
      </c>
      <c r="BI35" s="44" t="s">
        <v>2223</v>
      </c>
      <c r="BJ35" s="44" t="s">
        <v>4891</v>
      </c>
      <c r="BK35" s="44" t="s">
        <v>6661</v>
      </c>
      <c r="BM35" s="63" t="s">
        <v>3871</v>
      </c>
      <c r="BO35" s="48" t="s">
        <v>7175</v>
      </c>
      <c r="BT35" s="44" t="s">
        <v>3428</v>
      </c>
      <c r="BU35" s="44" t="s">
        <v>3774</v>
      </c>
      <c r="BV35" s="44" t="s">
        <v>2234</v>
      </c>
      <c r="BW35" s="44" t="s">
        <v>3923</v>
      </c>
      <c r="BX35" s="44" t="s">
        <v>4870</v>
      </c>
      <c r="CC35" s="44" t="s">
        <v>4993</v>
      </c>
      <c r="CE35" s="44" t="s">
        <v>3423</v>
      </c>
      <c r="CF35" s="44" t="s">
        <v>5096</v>
      </c>
      <c r="CG35" s="44" t="s">
        <v>6371</v>
      </c>
      <c r="CI35" s="44" t="s">
        <v>6954</v>
      </c>
      <c r="CL35" s="44" t="s">
        <v>4047</v>
      </c>
      <c r="CN35" s="146"/>
      <c r="CO35" s="146"/>
      <c r="CP35" s="146"/>
      <c r="CQ35" s="146"/>
      <c r="CR35" s="146"/>
      <c r="CS35" s="146"/>
      <c r="CT35" s="146"/>
      <c r="CU35" s="146"/>
      <c r="CV35" s="146"/>
      <c r="CW35" s="146"/>
      <c r="CX35" s="146"/>
      <c r="CY35" s="146"/>
      <c r="CZ35" s="146"/>
      <c r="DA35" s="146"/>
    </row>
    <row r="36" spans="2:105" ht="12" customHeight="1">
      <c r="B36" s="44" t="s">
        <v>4184</v>
      </c>
      <c r="C36" s="63" t="s">
        <v>3755</v>
      </c>
      <c r="D36" s="65" t="s">
        <v>6696</v>
      </c>
      <c r="E36" s="53" t="s">
        <v>1926</v>
      </c>
      <c r="F36" s="48" t="s">
        <v>1569</v>
      </c>
      <c r="G36" s="52" t="s">
        <v>611</v>
      </c>
      <c r="H36" s="65" t="s">
        <v>1718</v>
      </c>
      <c r="I36" s="44" t="s">
        <v>1428</v>
      </c>
      <c r="J36" s="69" t="s">
        <v>3130</v>
      </c>
      <c r="K36" s="71" t="s">
        <v>7302</v>
      </c>
      <c r="L36" s="69" t="s">
        <v>3358</v>
      </c>
      <c r="M36" s="52" t="s">
        <v>1376</v>
      </c>
      <c r="N36" s="53" t="s">
        <v>5156</v>
      </c>
      <c r="O36" s="53" t="s">
        <v>3515</v>
      </c>
      <c r="P36" s="44" t="s">
        <v>4830</v>
      </c>
      <c r="Q36" s="48" t="s">
        <v>2016</v>
      </c>
      <c r="R36" s="44" t="s">
        <v>2080</v>
      </c>
      <c r="S36" s="73" t="s">
        <v>7358</v>
      </c>
      <c r="T36" s="44" t="s">
        <v>1380</v>
      </c>
      <c r="U36" s="69" t="s">
        <v>600</v>
      </c>
      <c r="V36" s="44" t="s">
        <v>1112</v>
      </c>
      <c r="W36" s="44" t="s">
        <v>550</v>
      </c>
      <c r="X36" s="48" t="s">
        <v>1635</v>
      </c>
      <c r="Y36" s="63" t="s">
        <v>178</v>
      </c>
      <c r="Z36" s="52" t="s">
        <v>6622</v>
      </c>
      <c r="AA36" s="44" t="s">
        <v>3923</v>
      </c>
      <c r="AB36" s="49" t="s">
        <v>1513</v>
      </c>
      <c r="AC36" s="44" t="s">
        <v>4797</v>
      </c>
      <c r="AE36" s="48" t="s">
        <v>93</v>
      </c>
      <c r="AF36" s="63" t="s">
        <v>5648</v>
      </c>
      <c r="AG36" s="48" t="s">
        <v>3843</v>
      </c>
      <c r="AH36" s="44" t="s">
        <v>2230</v>
      </c>
      <c r="AI36" s="48" t="s">
        <v>6476</v>
      </c>
      <c r="AJ36" s="63" t="s">
        <v>3540</v>
      </c>
      <c r="AN36" s="44" t="s">
        <v>2041</v>
      </c>
      <c r="AO36" s="44" t="s">
        <v>2333</v>
      </c>
      <c r="AP36" s="44" t="s">
        <v>7828</v>
      </c>
      <c r="AQ36" s="65" t="s">
        <v>4480</v>
      </c>
      <c r="AR36" s="44" t="s">
        <v>6500</v>
      </c>
      <c r="AS36" s="63" t="s">
        <v>359</v>
      </c>
      <c r="AT36" s="44" t="s">
        <v>2072</v>
      </c>
      <c r="AU36" s="63" t="s">
        <v>4200</v>
      </c>
      <c r="AX36" s="65" t="s">
        <v>2082</v>
      </c>
      <c r="AY36" s="53" t="s">
        <v>2269</v>
      </c>
      <c r="AZ36" s="44" t="s">
        <v>6442</v>
      </c>
      <c r="BB36" s="44" t="s">
        <v>6492</v>
      </c>
      <c r="BC36" s="63" t="s">
        <v>2888</v>
      </c>
      <c r="BD36" s="44" t="s">
        <v>2910</v>
      </c>
      <c r="BE36" s="44" t="s">
        <v>3476</v>
      </c>
      <c r="BF36" s="63" t="s">
        <v>634</v>
      </c>
      <c r="BG36" s="48" t="s">
        <v>7282</v>
      </c>
      <c r="BI36" s="44" t="s">
        <v>1851</v>
      </c>
      <c r="BJ36" s="44" t="s">
        <v>4892</v>
      </c>
      <c r="BK36" s="44" t="s">
        <v>6662</v>
      </c>
      <c r="BM36" s="63" t="s">
        <v>206</v>
      </c>
      <c r="BO36" s="48" t="s">
        <v>7176</v>
      </c>
      <c r="BT36" s="57" t="s">
        <v>684</v>
      </c>
      <c r="BU36" s="44" t="s">
        <v>3783</v>
      </c>
      <c r="BV36" s="44" t="s">
        <v>2307</v>
      </c>
      <c r="BW36" s="44" t="s">
        <v>3922</v>
      </c>
      <c r="BX36" s="44" t="s">
        <v>4868</v>
      </c>
      <c r="CC36" s="44" t="s">
        <v>4995</v>
      </c>
      <c r="CE36" s="44" t="s">
        <v>5010</v>
      </c>
      <c r="CF36" s="44" t="s">
        <v>5097</v>
      </c>
      <c r="CG36" s="44" t="s">
        <v>6337</v>
      </c>
      <c r="CI36" s="44" t="s">
        <v>7067</v>
      </c>
      <c r="CL36" s="44" t="s">
        <v>4048</v>
      </c>
      <c r="CN36" s="146"/>
      <c r="CO36" s="146"/>
      <c r="CP36" s="146"/>
      <c r="CQ36" s="146"/>
      <c r="CR36" s="146"/>
      <c r="CS36" s="146"/>
      <c r="CT36" s="146"/>
      <c r="CU36" s="146"/>
      <c r="CV36" s="146"/>
      <c r="CW36" s="146"/>
      <c r="CX36" s="146"/>
      <c r="CY36" s="146"/>
      <c r="CZ36" s="146"/>
      <c r="DA36" s="146"/>
    </row>
    <row r="37" spans="2:105" ht="12" customHeight="1">
      <c r="B37" s="44" t="s">
        <v>4195</v>
      </c>
      <c r="C37" s="63" t="s">
        <v>3110</v>
      </c>
      <c r="D37" s="63" t="s">
        <v>6697</v>
      </c>
      <c r="E37" s="52" t="s">
        <v>1954</v>
      </c>
      <c r="F37" s="52" t="s">
        <v>1570</v>
      </c>
      <c r="G37" s="44" t="s">
        <v>577</v>
      </c>
      <c r="H37" s="65" t="s">
        <v>1719</v>
      </c>
      <c r="I37" s="48" t="s">
        <v>2348</v>
      </c>
      <c r="J37" s="65" t="s">
        <v>3131</v>
      </c>
      <c r="K37" s="63" t="s">
        <v>5124</v>
      </c>
      <c r="L37" s="69" t="s">
        <v>3368</v>
      </c>
      <c r="M37" s="53" t="s">
        <v>1377</v>
      </c>
      <c r="N37" s="55" t="s">
        <v>2308</v>
      </c>
      <c r="O37" s="55" t="s">
        <v>4479</v>
      </c>
      <c r="P37" s="44" t="s">
        <v>3511</v>
      </c>
      <c r="Q37" s="48" t="s">
        <v>1525</v>
      </c>
      <c r="R37" s="44" t="s">
        <v>2081</v>
      </c>
      <c r="S37" s="65" t="s">
        <v>7359</v>
      </c>
      <c r="T37" s="44" t="s">
        <v>3491</v>
      </c>
      <c r="U37" s="74" t="s">
        <v>601</v>
      </c>
      <c r="V37" s="44" t="s">
        <v>4761</v>
      </c>
      <c r="W37" s="44" t="s">
        <v>1683</v>
      </c>
      <c r="X37" s="52" t="s">
        <v>1646</v>
      </c>
      <c r="Y37" s="63" t="s">
        <v>179</v>
      </c>
      <c r="Z37" s="48" t="s">
        <v>6623</v>
      </c>
      <c r="AA37" s="44" t="s">
        <v>3932</v>
      </c>
      <c r="AB37" s="49" t="s">
        <v>4387</v>
      </c>
      <c r="AC37" s="44" t="s">
        <v>6564</v>
      </c>
      <c r="AE37" s="48" t="s">
        <v>94</v>
      </c>
      <c r="AF37" s="65" t="s">
        <v>4300</v>
      </c>
      <c r="AG37" s="48" t="s">
        <v>3844</v>
      </c>
      <c r="AH37" s="44" t="s">
        <v>4369</v>
      </c>
      <c r="AI37" s="48" t="s">
        <v>6477</v>
      </c>
      <c r="AJ37" s="63" t="s">
        <v>2156</v>
      </c>
      <c r="AN37" s="44" t="s">
        <v>4477</v>
      </c>
      <c r="AO37" s="44" t="s">
        <v>2340</v>
      </c>
      <c r="AP37" s="44" t="s">
        <v>7829</v>
      </c>
      <c r="AQ37" s="65" t="s">
        <v>4482</v>
      </c>
      <c r="AR37" s="44" t="s">
        <v>2959</v>
      </c>
      <c r="AS37" s="65" t="s">
        <v>1149</v>
      </c>
      <c r="AT37" s="44" t="s">
        <v>2073</v>
      </c>
      <c r="AU37" s="63" t="s">
        <v>3971</v>
      </c>
      <c r="AX37" s="65" t="s">
        <v>2137</v>
      </c>
      <c r="AY37" s="55" t="s">
        <v>574</v>
      </c>
      <c r="AZ37" s="44" t="s">
        <v>6447</v>
      </c>
      <c r="BB37" s="44" t="s">
        <v>2211</v>
      </c>
      <c r="BC37" s="65" t="s">
        <v>2853</v>
      </c>
      <c r="BD37" s="44" t="s">
        <v>4157</v>
      </c>
      <c r="BE37" s="44" t="s">
        <v>3477</v>
      </c>
      <c r="BF37" s="63" t="s">
        <v>3209</v>
      </c>
      <c r="BG37" s="44" t="s">
        <v>2925</v>
      </c>
      <c r="BI37" s="44" t="s">
        <v>3429</v>
      </c>
      <c r="BJ37" s="44" t="s">
        <v>4893</v>
      </c>
      <c r="BM37" s="63" t="s">
        <v>3872</v>
      </c>
      <c r="BO37" s="48" t="s">
        <v>7177</v>
      </c>
      <c r="BT37" s="52" t="s">
        <v>2343</v>
      </c>
      <c r="BU37" s="44" t="s">
        <v>3773</v>
      </c>
      <c r="BV37" s="44" t="s">
        <v>4777</v>
      </c>
      <c r="BW37" s="44" t="s">
        <v>4014</v>
      </c>
      <c r="BX37" s="44" t="s">
        <v>4871</v>
      </c>
      <c r="CC37" s="44" t="s">
        <v>4918</v>
      </c>
      <c r="CE37" s="44" t="s">
        <v>5011</v>
      </c>
      <c r="CF37" s="44" t="s">
        <v>5098</v>
      </c>
      <c r="CG37" s="44" t="s">
        <v>6372</v>
      </c>
      <c r="CI37" s="44" t="s">
        <v>6987</v>
      </c>
      <c r="CL37" s="44" t="s">
        <v>4049</v>
      </c>
      <c r="CN37" s="146"/>
      <c r="CO37" s="146"/>
      <c r="CP37" s="146"/>
      <c r="CQ37" s="146"/>
      <c r="CR37" s="146"/>
      <c r="CS37" s="146"/>
      <c r="CT37" s="146"/>
      <c r="CU37" s="146"/>
    </row>
    <row r="38" spans="2:105" ht="12" customHeight="1">
      <c r="B38" s="48" t="s">
        <v>6824</v>
      </c>
      <c r="C38" s="63" t="s">
        <v>3735</v>
      </c>
      <c r="D38" s="63" t="s">
        <v>6698</v>
      </c>
      <c r="E38" s="52" t="s">
        <v>1927</v>
      </c>
      <c r="F38" s="48" t="s">
        <v>746</v>
      </c>
      <c r="G38" s="52"/>
      <c r="H38" s="65" t="s">
        <v>1720</v>
      </c>
      <c r="I38" s="52" t="s">
        <v>2349</v>
      </c>
      <c r="J38" s="65" t="s">
        <v>3132</v>
      </c>
      <c r="K38" s="71" t="s">
        <v>1153</v>
      </c>
      <c r="L38" s="69" t="s">
        <v>3369</v>
      </c>
      <c r="M38" s="52" t="s">
        <v>1378</v>
      </c>
      <c r="N38" s="55" t="s">
        <v>2309</v>
      </c>
      <c r="O38" s="55" t="s">
        <v>3516</v>
      </c>
      <c r="P38" s="44" t="s">
        <v>3511</v>
      </c>
      <c r="Q38" s="48" t="s">
        <v>2017</v>
      </c>
      <c r="R38" s="44" t="s">
        <v>2082</v>
      </c>
      <c r="S38" s="65" t="s">
        <v>7360</v>
      </c>
      <c r="T38" s="52" t="s">
        <v>349</v>
      </c>
      <c r="U38" s="73" t="s">
        <v>602</v>
      </c>
      <c r="V38" s="44" t="s">
        <v>4762</v>
      </c>
      <c r="W38" s="44" t="s">
        <v>1685</v>
      </c>
      <c r="X38" s="52" t="s">
        <v>1608</v>
      </c>
      <c r="Y38" s="63" t="s">
        <v>376</v>
      </c>
      <c r="Z38" s="52" t="s">
        <v>6624</v>
      </c>
      <c r="AA38" s="44" t="s">
        <v>3551</v>
      </c>
      <c r="AB38" s="49" t="s">
        <v>6560</v>
      </c>
      <c r="AC38" s="48" t="s">
        <v>6508</v>
      </c>
      <c r="AE38" s="48" t="s">
        <v>95</v>
      </c>
      <c r="AF38" s="63" t="s">
        <v>6036</v>
      </c>
      <c r="AG38" s="44" t="s">
        <v>3845</v>
      </c>
      <c r="AH38" s="44" t="s">
        <v>4370</v>
      </c>
      <c r="AI38" s="48" t="s">
        <v>6478</v>
      </c>
      <c r="AJ38" s="63" t="s">
        <v>3040</v>
      </c>
      <c r="AN38" s="44" t="s">
        <v>3432</v>
      </c>
      <c r="AP38" s="44" t="s">
        <v>1207</v>
      </c>
      <c r="AQ38" s="65" t="s">
        <v>800</v>
      </c>
      <c r="AS38" s="65" t="s">
        <v>794</v>
      </c>
      <c r="AT38" s="44" t="s">
        <v>2074</v>
      </c>
      <c r="AU38" s="63" t="s">
        <v>358</v>
      </c>
      <c r="AX38" s="65" t="s">
        <v>3025</v>
      </c>
      <c r="AY38" s="55" t="s">
        <v>2309</v>
      </c>
      <c r="AZ38" s="44" t="s">
        <v>6448</v>
      </c>
      <c r="BB38" s="48" t="s">
        <v>3129</v>
      </c>
      <c r="BC38" s="63" t="s">
        <v>2892</v>
      </c>
      <c r="BD38" s="44" t="s">
        <v>3191</v>
      </c>
      <c r="BE38" s="44" t="s">
        <v>3480</v>
      </c>
      <c r="BF38" s="63" t="s">
        <v>4412</v>
      </c>
      <c r="BG38" s="48" t="s">
        <v>7283</v>
      </c>
      <c r="BI38" s="44" t="s">
        <v>4647</v>
      </c>
      <c r="BJ38" s="44" t="s">
        <v>4894</v>
      </c>
      <c r="BM38" s="63" t="s">
        <v>3670</v>
      </c>
      <c r="BO38" s="48" t="s">
        <v>7178</v>
      </c>
      <c r="BT38" s="52" t="s">
        <v>2232</v>
      </c>
      <c r="BU38" s="44" t="s">
        <v>1951</v>
      </c>
      <c r="BV38" s="44" t="s">
        <v>4778</v>
      </c>
      <c r="BX38" s="44" t="s">
        <v>4147</v>
      </c>
      <c r="CC38" s="44" t="s">
        <v>4947</v>
      </c>
      <c r="CE38" s="44" t="s">
        <v>5049</v>
      </c>
      <c r="CF38" s="44" t="s">
        <v>5099</v>
      </c>
      <c r="CG38" s="44" t="s">
        <v>5898</v>
      </c>
      <c r="CI38" s="44" t="s">
        <v>6929</v>
      </c>
      <c r="CL38" s="44" t="s">
        <v>4050</v>
      </c>
      <c r="CN38" s="146"/>
      <c r="CO38" s="146"/>
      <c r="CP38" s="146"/>
      <c r="CQ38" s="146"/>
      <c r="CR38" s="146"/>
      <c r="CS38" s="146"/>
      <c r="CT38" s="146"/>
      <c r="CU38" s="146"/>
    </row>
    <row r="39" spans="2:105" ht="12" customHeight="1">
      <c r="B39" s="48" t="s">
        <v>6825</v>
      </c>
      <c r="C39" s="63" t="s">
        <v>2074</v>
      </c>
      <c r="D39" s="63" t="s">
        <v>6699</v>
      </c>
      <c r="E39" s="44" t="s">
        <v>1977</v>
      </c>
      <c r="F39" s="52" t="s">
        <v>1430</v>
      </c>
      <c r="G39" s="52"/>
      <c r="H39" s="65" t="s">
        <v>1721</v>
      </c>
      <c r="I39" s="52" t="s">
        <v>1904</v>
      </c>
      <c r="J39" s="65" t="s">
        <v>3133</v>
      </c>
      <c r="K39" s="63" t="s">
        <v>5125</v>
      </c>
      <c r="L39" s="63" t="s">
        <v>3388</v>
      </c>
      <c r="M39" s="52" t="s">
        <v>1379</v>
      </c>
      <c r="N39" s="52" t="s">
        <v>2293</v>
      </c>
      <c r="O39" s="52" t="s">
        <v>3517</v>
      </c>
      <c r="P39" s="44" t="s">
        <v>4820</v>
      </c>
      <c r="Q39" s="48" t="s">
        <v>1997</v>
      </c>
      <c r="R39" s="44" t="s">
        <v>2083</v>
      </c>
      <c r="S39" s="65" t="s">
        <v>7361</v>
      </c>
      <c r="T39" s="44" t="s">
        <v>3501</v>
      </c>
      <c r="U39" s="73" t="s">
        <v>603</v>
      </c>
      <c r="V39" s="44" t="s">
        <v>4739</v>
      </c>
      <c r="W39" s="44" t="s">
        <v>544</v>
      </c>
      <c r="X39" s="52" t="s">
        <v>1641</v>
      </c>
      <c r="Y39" s="63" t="s">
        <v>180</v>
      </c>
      <c r="Z39" s="54" t="s">
        <v>6625</v>
      </c>
      <c r="AA39" s="44" t="s">
        <v>1677</v>
      </c>
      <c r="AB39" s="49" t="s">
        <v>4388</v>
      </c>
      <c r="AE39" s="44" t="s">
        <v>505</v>
      </c>
      <c r="AF39" s="63" t="s">
        <v>5873</v>
      </c>
      <c r="AG39" s="48" t="s">
        <v>3846</v>
      </c>
      <c r="AH39" s="44" t="s">
        <v>4371</v>
      </c>
      <c r="AI39" s="48" t="s">
        <v>6479</v>
      </c>
      <c r="AJ39" s="63" t="s">
        <v>3532</v>
      </c>
      <c r="AN39" s="44" t="s">
        <v>2880</v>
      </c>
      <c r="AP39" s="44" t="s">
        <v>3540</v>
      </c>
      <c r="AQ39" s="65" t="s">
        <v>2384</v>
      </c>
      <c r="AS39" s="63" t="s">
        <v>1066</v>
      </c>
      <c r="AT39" s="44" t="s">
        <v>2075</v>
      </c>
      <c r="AU39" s="63" t="s">
        <v>4209</v>
      </c>
      <c r="AX39" s="65" t="s">
        <v>591</v>
      </c>
      <c r="AY39" s="52" t="s">
        <v>2270</v>
      </c>
      <c r="BB39" s="44" t="s">
        <v>641</v>
      </c>
      <c r="BC39" s="65" t="s">
        <v>610</v>
      </c>
      <c r="BD39" s="44" t="s">
        <v>596</v>
      </c>
      <c r="BE39" s="44" t="s">
        <v>3478</v>
      </c>
      <c r="BF39" s="63" t="s">
        <v>2125</v>
      </c>
      <c r="BG39" s="44" t="s">
        <v>7284</v>
      </c>
      <c r="BI39" s="44" t="s">
        <v>3406</v>
      </c>
      <c r="BJ39" s="44" t="s">
        <v>4895</v>
      </c>
      <c r="BM39" s="63" t="s">
        <v>3574</v>
      </c>
      <c r="BO39" s="48" t="s">
        <v>7179</v>
      </c>
      <c r="BT39" s="52" t="s">
        <v>3435</v>
      </c>
      <c r="BU39" s="44" t="s">
        <v>3778</v>
      </c>
      <c r="BV39" s="44" t="s">
        <v>4779</v>
      </c>
      <c r="BX39" s="44" t="s">
        <v>4869</v>
      </c>
      <c r="CC39" s="44" t="s">
        <v>3496</v>
      </c>
      <c r="CE39" s="44" t="s">
        <v>4932</v>
      </c>
      <c r="CF39" s="44" t="s">
        <v>692</v>
      </c>
      <c r="CG39" s="44" t="s">
        <v>6388</v>
      </c>
      <c r="CI39" s="44" t="s">
        <v>7017</v>
      </c>
      <c r="CL39" s="44" t="s">
        <v>4051</v>
      </c>
      <c r="CN39" s="146"/>
      <c r="CO39" s="146"/>
      <c r="CP39" s="146"/>
      <c r="CQ39" s="146"/>
      <c r="CR39" s="146"/>
      <c r="CS39" s="146"/>
      <c r="CT39" s="146"/>
      <c r="CU39" s="146"/>
    </row>
    <row r="40" spans="2:105" ht="12" customHeight="1">
      <c r="B40" s="44" t="s">
        <v>4189</v>
      </c>
      <c r="C40" s="63" t="s">
        <v>3769</v>
      </c>
      <c r="D40" s="63" t="s">
        <v>221</v>
      </c>
      <c r="E40" s="52" t="s">
        <v>1928</v>
      </c>
      <c r="F40" s="52" t="s">
        <v>267</v>
      </c>
      <c r="G40" s="48"/>
      <c r="H40" s="65" t="s">
        <v>1722</v>
      </c>
      <c r="I40" s="52" t="s">
        <v>5151</v>
      </c>
      <c r="J40" s="65" t="s">
        <v>1961</v>
      </c>
      <c r="K40" s="102" t="s">
        <v>5294</v>
      </c>
      <c r="L40" s="69" t="s">
        <v>3370</v>
      </c>
      <c r="M40" s="55" t="s">
        <v>129</v>
      </c>
      <c r="N40" s="53" t="s">
        <v>1870</v>
      </c>
      <c r="O40" s="53" t="s">
        <v>3518</v>
      </c>
      <c r="P40" s="44" t="s">
        <v>2111</v>
      </c>
      <c r="Q40" s="48" t="s">
        <v>4481</v>
      </c>
      <c r="R40" s="44" t="s">
        <v>2084</v>
      </c>
      <c r="S40" s="65" t="s">
        <v>7362</v>
      </c>
      <c r="T40" s="44" t="s">
        <v>1383</v>
      </c>
      <c r="U40" s="63" t="s">
        <v>604</v>
      </c>
      <c r="V40" s="44" t="s">
        <v>115</v>
      </c>
      <c r="X40" s="44" t="s">
        <v>3435</v>
      </c>
      <c r="Y40" s="63" t="s">
        <v>3951</v>
      </c>
      <c r="Z40" s="48" t="s">
        <v>6626</v>
      </c>
      <c r="AA40" s="44" t="s">
        <v>3931</v>
      </c>
      <c r="AB40" s="49" t="s">
        <v>4215</v>
      </c>
      <c r="AE40" s="48" t="s">
        <v>96</v>
      </c>
      <c r="AF40" s="63" t="s">
        <v>392</v>
      </c>
      <c r="AG40" s="48" t="s">
        <v>3847</v>
      </c>
      <c r="AH40" s="44" t="s">
        <v>4372</v>
      </c>
      <c r="AI40" s="48" t="s">
        <v>6480</v>
      </c>
      <c r="AJ40" s="63" t="s">
        <v>3246</v>
      </c>
      <c r="AN40" s="44" t="s">
        <v>5410</v>
      </c>
      <c r="AP40" s="44" t="s">
        <v>7341</v>
      </c>
      <c r="AQ40" s="65" t="s">
        <v>4487</v>
      </c>
      <c r="AS40" s="70" t="s">
        <v>1503</v>
      </c>
      <c r="AT40" s="44" t="s">
        <v>2076</v>
      </c>
      <c r="AU40" s="63" t="s">
        <v>1110</v>
      </c>
      <c r="AX40" s="65" t="s">
        <v>3026</v>
      </c>
      <c r="AY40" s="53" t="s">
        <v>2271</v>
      </c>
      <c r="BB40" s="44" t="s">
        <v>594</v>
      </c>
      <c r="BC40" s="65" t="s">
        <v>2864</v>
      </c>
      <c r="BD40" s="44" t="s">
        <v>1896</v>
      </c>
      <c r="BE40" s="44" t="s">
        <v>3479</v>
      </c>
      <c r="BF40" s="63" t="s">
        <v>2204</v>
      </c>
      <c r="BG40" s="44" t="s">
        <v>3471</v>
      </c>
      <c r="BI40" s="44" t="s">
        <v>4648</v>
      </c>
      <c r="BJ40" s="44" t="s">
        <v>4896</v>
      </c>
      <c r="BM40" s="63" t="s">
        <v>3669</v>
      </c>
      <c r="BO40" s="48" t="s">
        <v>7180</v>
      </c>
      <c r="BT40" s="48" t="s">
        <v>2233</v>
      </c>
      <c r="BU40" s="44" t="s">
        <v>1495</v>
      </c>
      <c r="BX40" s="44" t="s">
        <v>2283</v>
      </c>
      <c r="CC40" s="44" t="s">
        <v>4963</v>
      </c>
      <c r="CE40" s="44" t="s">
        <v>5009</v>
      </c>
      <c r="CF40" s="44" t="s">
        <v>5100</v>
      </c>
      <c r="CG40" s="44" t="s">
        <v>5921</v>
      </c>
      <c r="CI40" s="44" t="s">
        <v>7072</v>
      </c>
      <c r="CL40" s="44" t="s">
        <v>4052</v>
      </c>
      <c r="CN40" s="146"/>
      <c r="CO40" s="146"/>
      <c r="CP40" s="146"/>
      <c r="CQ40" s="146"/>
      <c r="CR40" s="146"/>
      <c r="CS40" s="146"/>
      <c r="CT40" s="146"/>
      <c r="CU40" s="146"/>
    </row>
    <row r="41" spans="2:105" ht="12" customHeight="1">
      <c r="B41" s="44" t="s">
        <v>4190</v>
      </c>
      <c r="C41" s="63" t="s">
        <v>3754</v>
      </c>
      <c r="D41" s="63" t="s">
        <v>1073</v>
      </c>
      <c r="E41" s="44" t="s">
        <v>1966</v>
      </c>
      <c r="F41" s="52" t="s">
        <v>3554</v>
      </c>
      <c r="G41" s="52"/>
      <c r="H41" s="69" t="s">
        <v>1723</v>
      </c>
      <c r="I41" s="48" t="s">
        <v>2233</v>
      </c>
      <c r="J41" s="65" t="s">
        <v>3134</v>
      </c>
      <c r="K41" s="71" t="s">
        <v>1329</v>
      </c>
      <c r="L41" s="69" t="s">
        <v>2240</v>
      </c>
      <c r="M41" s="55" t="s">
        <v>257</v>
      </c>
      <c r="N41" s="55" t="s">
        <v>2310</v>
      </c>
      <c r="O41" s="55" t="s">
        <v>2277</v>
      </c>
      <c r="P41" s="44" t="s">
        <v>4829</v>
      </c>
      <c r="R41" s="44" t="s">
        <v>2085</v>
      </c>
      <c r="S41" s="65" t="s">
        <v>1948</v>
      </c>
      <c r="T41" s="52" t="s">
        <v>572</v>
      </c>
      <c r="U41" s="65" t="s">
        <v>644</v>
      </c>
      <c r="V41" s="44" t="s">
        <v>4740</v>
      </c>
      <c r="X41" s="55" t="s">
        <v>1644</v>
      </c>
      <c r="Y41" s="63" t="s">
        <v>181</v>
      </c>
      <c r="Z41" s="48" t="s">
        <v>6627</v>
      </c>
      <c r="AA41" s="53" t="s">
        <v>3924</v>
      </c>
      <c r="AB41" s="49" t="s">
        <v>3944</v>
      </c>
      <c r="AE41" s="48" t="s">
        <v>59</v>
      </c>
      <c r="AF41" s="65" t="s">
        <v>6081</v>
      </c>
      <c r="AG41" s="44" t="s">
        <v>3848</v>
      </c>
      <c r="AH41" s="44" t="s">
        <v>4373</v>
      </c>
      <c r="AI41" s="48" t="s">
        <v>6481</v>
      </c>
      <c r="AJ41" s="63" t="s">
        <v>1214</v>
      </c>
      <c r="AN41" s="44" t="s">
        <v>2044</v>
      </c>
      <c r="AP41" s="48" t="s">
        <v>4757</v>
      </c>
      <c r="AQ41" s="65" t="s">
        <v>4490</v>
      </c>
      <c r="AS41" s="70" t="s">
        <v>1504</v>
      </c>
      <c r="AT41" s="44" t="s">
        <v>2077</v>
      </c>
      <c r="AU41" s="63" t="s">
        <v>6789</v>
      </c>
      <c r="AX41" s="65" t="s">
        <v>3027</v>
      </c>
      <c r="AY41" s="55" t="s">
        <v>3270</v>
      </c>
      <c r="BB41" s="44" t="s">
        <v>4100</v>
      </c>
      <c r="BC41" s="63" t="s">
        <v>2891</v>
      </c>
      <c r="BD41" s="44" t="s">
        <v>4155</v>
      </c>
      <c r="BE41" s="44" t="s">
        <v>3484</v>
      </c>
      <c r="BF41" s="63" t="s">
        <v>4413</v>
      </c>
      <c r="BG41" s="44" t="s">
        <v>7285</v>
      </c>
      <c r="BI41" s="44" t="s">
        <v>3744</v>
      </c>
      <c r="BM41" s="63" t="s">
        <v>3679</v>
      </c>
      <c r="BO41" s="48" t="s">
        <v>7181</v>
      </c>
      <c r="BT41" s="44" t="s">
        <v>4636</v>
      </c>
      <c r="BU41" s="44" t="s">
        <v>331</v>
      </c>
      <c r="CC41" s="44" t="s">
        <v>4925</v>
      </c>
      <c r="CE41" s="44" t="s">
        <v>6869</v>
      </c>
      <c r="CF41" s="44" t="s">
        <v>5101</v>
      </c>
      <c r="CG41" s="44" t="s">
        <v>5906</v>
      </c>
      <c r="CI41" s="44" t="s">
        <v>7070</v>
      </c>
      <c r="CL41" s="44" t="s">
        <v>4053</v>
      </c>
      <c r="CN41" s="146"/>
      <c r="CO41" s="146"/>
      <c r="CP41" s="146"/>
      <c r="CQ41" s="146"/>
      <c r="CR41" s="146"/>
      <c r="CS41" s="146"/>
      <c r="CT41" s="146"/>
      <c r="CU41" s="146"/>
    </row>
    <row r="42" spans="2:105" ht="12" customHeight="1">
      <c r="B42" s="44" t="s">
        <v>155</v>
      </c>
      <c r="C42" s="68" t="s">
        <v>2133</v>
      </c>
      <c r="D42" s="76" t="s">
        <v>6700</v>
      </c>
      <c r="E42" s="52" t="s">
        <v>1969</v>
      </c>
      <c r="F42" s="52" t="s">
        <v>3555</v>
      </c>
      <c r="G42" s="48"/>
      <c r="H42" s="65" t="s">
        <v>1724</v>
      </c>
      <c r="I42" s="52" t="s">
        <v>5153</v>
      </c>
      <c r="J42" s="65" t="s">
        <v>2881</v>
      </c>
      <c r="K42" s="63" t="s">
        <v>5354</v>
      </c>
      <c r="L42" s="63" t="s">
        <v>679</v>
      </c>
      <c r="M42" s="52" t="s">
        <v>1380</v>
      </c>
      <c r="N42" s="52" t="s">
        <v>1871</v>
      </c>
      <c r="O42" s="52" t="s">
        <v>3519</v>
      </c>
      <c r="P42" s="44" t="s">
        <v>4826</v>
      </c>
      <c r="R42" s="44" t="s">
        <v>2086</v>
      </c>
      <c r="S42" s="65" t="s">
        <v>7363</v>
      </c>
      <c r="T42" s="44" t="s">
        <v>3497</v>
      </c>
      <c r="U42" s="63" t="s">
        <v>605</v>
      </c>
      <c r="V42" s="44" t="s">
        <v>4741</v>
      </c>
      <c r="X42" s="55" t="s">
        <v>2312</v>
      </c>
      <c r="Y42" s="63" t="s">
        <v>1407</v>
      </c>
      <c r="Z42" s="48" t="s">
        <v>6628</v>
      </c>
      <c r="AA42" s="60" t="s">
        <v>1287</v>
      </c>
      <c r="AB42" s="49" t="s">
        <v>6514</v>
      </c>
      <c r="AE42" s="48" t="s">
        <v>105</v>
      </c>
      <c r="AF42" s="63" t="s">
        <v>5443</v>
      </c>
      <c r="AG42" s="48" t="s">
        <v>3849</v>
      </c>
      <c r="AH42" s="44" t="s">
        <v>4374</v>
      </c>
      <c r="AI42" s="48" t="s">
        <v>6482</v>
      </c>
      <c r="AJ42" s="63" t="s">
        <v>645</v>
      </c>
      <c r="AN42" s="44" t="s">
        <v>2046</v>
      </c>
      <c r="AP42" s="44" t="s">
        <v>5286</v>
      </c>
      <c r="AQ42" s="65" t="s">
        <v>4675</v>
      </c>
      <c r="AS42" s="65" t="s">
        <v>390</v>
      </c>
      <c r="AT42" s="44" t="s">
        <v>2078</v>
      </c>
      <c r="AU42" s="63" t="s">
        <v>4008</v>
      </c>
      <c r="AX42" s="65" t="s">
        <v>3028</v>
      </c>
      <c r="AY42" s="52" t="s">
        <v>2272</v>
      </c>
      <c r="BB42" s="44" t="s">
        <v>4760</v>
      </c>
      <c r="BC42" s="63" t="s">
        <v>3225</v>
      </c>
      <c r="BD42" s="44" t="s">
        <v>7117</v>
      </c>
      <c r="BE42" s="44" t="s">
        <v>3482</v>
      </c>
      <c r="BF42" s="63" t="s">
        <v>3384</v>
      </c>
      <c r="BG42" s="48" t="s">
        <v>7286</v>
      </c>
      <c r="BI42" s="44" t="s">
        <v>4649</v>
      </c>
      <c r="BM42" s="63" t="s">
        <v>3680</v>
      </c>
      <c r="BO42" s="48" t="s">
        <v>7182</v>
      </c>
      <c r="BT42" s="48" t="s">
        <v>2348</v>
      </c>
      <c r="BU42" s="44" t="s">
        <v>3781</v>
      </c>
      <c r="CC42" s="44" t="s">
        <v>4996</v>
      </c>
      <c r="CE42" s="44" t="s">
        <v>5023</v>
      </c>
      <c r="CF42" s="44" t="s">
        <v>5102</v>
      </c>
      <c r="CG42" s="44" t="s">
        <v>5229</v>
      </c>
      <c r="CI42" s="44" t="s">
        <v>7044</v>
      </c>
      <c r="CL42" s="44" t="s">
        <v>4054</v>
      </c>
      <c r="CN42" s="146"/>
      <c r="CO42" s="146"/>
      <c r="CP42" s="146"/>
      <c r="CQ42" s="146"/>
      <c r="CR42" s="146"/>
      <c r="CS42" s="146"/>
      <c r="CT42" s="146"/>
      <c r="CU42" s="146"/>
    </row>
    <row r="43" spans="2:105" ht="12" customHeight="1">
      <c r="B43" s="44" t="s">
        <v>4174</v>
      </c>
      <c r="C43" s="64" t="s">
        <v>577</v>
      </c>
      <c r="D43" s="63" t="s">
        <v>6701</v>
      </c>
      <c r="E43" s="52" t="s">
        <v>1929</v>
      </c>
      <c r="F43" s="52"/>
      <c r="G43" s="52"/>
      <c r="H43" s="73" t="s">
        <v>1725</v>
      </c>
      <c r="I43" s="52" t="s">
        <v>2234</v>
      </c>
      <c r="J43" s="65" t="s">
        <v>605</v>
      </c>
      <c r="K43" s="63" t="s">
        <v>109</v>
      </c>
      <c r="L43" s="63" t="s">
        <v>3378</v>
      </c>
      <c r="M43" s="52" t="s">
        <v>1381</v>
      </c>
      <c r="N43" s="44" t="s">
        <v>4484</v>
      </c>
      <c r="O43" s="44" t="s">
        <v>4485</v>
      </c>
      <c r="R43" s="44" t="s">
        <v>2087</v>
      </c>
      <c r="S43" s="65" t="s">
        <v>7364</v>
      </c>
      <c r="T43" s="52" t="s">
        <v>568</v>
      </c>
      <c r="U43" s="63" t="s">
        <v>606</v>
      </c>
      <c r="V43" s="44" t="s">
        <v>4742</v>
      </c>
      <c r="X43" s="55" t="s">
        <v>4486</v>
      </c>
      <c r="Y43" s="63" t="s">
        <v>1020</v>
      </c>
      <c r="Z43" s="48" t="s">
        <v>6629</v>
      </c>
      <c r="AA43" s="53" t="s">
        <v>532</v>
      </c>
      <c r="AB43" s="49" t="s">
        <v>4383</v>
      </c>
      <c r="AE43" s="48" t="s">
        <v>98</v>
      </c>
      <c r="AF43" s="63" t="s">
        <v>5649</v>
      </c>
      <c r="AG43" s="44" t="s">
        <v>3850</v>
      </c>
      <c r="AH43" s="44" t="s">
        <v>5191</v>
      </c>
      <c r="AI43" s="48" t="s">
        <v>6483</v>
      </c>
      <c r="AJ43" s="63" t="s">
        <v>237</v>
      </c>
      <c r="AN43" s="44" t="s">
        <v>2045</v>
      </c>
      <c r="AP43" s="44" t="s">
        <v>3269</v>
      </c>
      <c r="AQ43" s="65" t="s">
        <v>2385</v>
      </c>
      <c r="AS43" s="65" t="s">
        <v>391</v>
      </c>
      <c r="AT43" s="44" t="s">
        <v>6396</v>
      </c>
      <c r="AU43" s="63" t="s">
        <v>1552</v>
      </c>
      <c r="AX43" s="65" t="s">
        <v>3029</v>
      </c>
      <c r="AY43" s="44" t="s">
        <v>4488</v>
      </c>
      <c r="BB43" s="44" t="s">
        <v>4105</v>
      </c>
      <c r="BC43" s="63" t="s">
        <v>2876</v>
      </c>
      <c r="BD43" s="44" t="s">
        <v>1111</v>
      </c>
      <c r="BE43" s="44" t="s">
        <v>3483</v>
      </c>
      <c r="BF43" s="63" t="s">
        <v>4414</v>
      </c>
      <c r="BG43" s="44" t="s">
        <v>7287</v>
      </c>
      <c r="BI43" s="44" t="s">
        <v>4471</v>
      </c>
      <c r="BM43" s="63" t="s">
        <v>3911</v>
      </c>
      <c r="BO43" s="48" t="s">
        <v>7183</v>
      </c>
      <c r="BT43" s="52" t="s">
        <v>3426</v>
      </c>
      <c r="CC43" s="44" t="s">
        <v>4997</v>
      </c>
      <c r="CE43" s="44" t="s">
        <v>1922</v>
      </c>
      <c r="CF43" s="44" t="s">
        <v>5103</v>
      </c>
      <c r="CG43" s="44" t="s">
        <v>5905</v>
      </c>
      <c r="CI43" s="44" t="s">
        <v>7035</v>
      </c>
      <c r="CL43" s="44" t="s">
        <v>4055</v>
      </c>
      <c r="CN43" s="146"/>
      <c r="CO43" s="146"/>
      <c r="CP43" s="146"/>
      <c r="CQ43" s="146"/>
      <c r="CR43" s="146"/>
      <c r="CS43" s="146"/>
      <c r="CT43" s="146"/>
      <c r="CU43" s="146"/>
    </row>
    <row r="44" spans="2:105" ht="12" customHeight="1">
      <c r="B44" s="48" t="s">
        <v>4182</v>
      </c>
      <c r="C44" s="63" t="s">
        <v>3750</v>
      </c>
      <c r="D44" s="63" t="s">
        <v>356</v>
      </c>
      <c r="E44" s="53" t="s">
        <v>1930</v>
      </c>
      <c r="F44" s="53"/>
      <c r="G44" s="53"/>
      <c r="H44" s="65" t="s">
        <v>1726</v>
      </c>
      <c r="I44" s="44" t="s">
        <v>3427</v>
      </c>
      <c r="J44" s="75" t="s">
        <v>645</v>
      </c>
      <c r="K44" s="71" t="s">
        <v>1154</v>
      </c>
      <c r="L44" s="69" t="s">
        <v>3397</v>
      </c>
      <c r="M44" s="52" t="s">
        <v>1382</v>
      </c>
      <c r="N44" s="53" t="s">
        <v>2</v>
      </c>
      <c r="O44" s="53" t="s">
        <v>3520</v>
      </c>
      <c r="R44" s="44" t="s">
        <v>2088</v>
      </c>
      <c r="S44" s="65" t="s">
        <v>7365</v>
      </c>
      <c r="T44" s="60" t="s">
        <v>559</v>
      </c>
      <c r="U44" s="65" t="s">
        <v>645</v>
      </c>
      <c r="V44" s="44" t="s">
        <v>4749</v>
      </c>
      <c r="X44" s="44" t="s">
        <v>2020</v>
      </c>
      <c r="Y44" s="65" t="s">
        <v>1412</v>
      </c>
      <c r="Z44" s="48" t="s">
        <v>6630</v>
      </c>
      <c r="AA44" s="60" t="s">
        <v>3927</v>
      </c>
      <c r="AB44" s="49" t="s">
        <v>4381</v>
      </c>
      <c r="AE44" s="48" t="s">
        <v>99</v>
      </c>
      <c r="AF44" s="63" t="s">
        <v>6118</v>
      </c>
      <c r="AG44" s="44" t="s">
        <v>3851</v>
      </c>
      <c r="AH44" s="44" t="s">
        <v>4375</v>
      </c>
      <c r="AI44" s="48" t="s">
        <v>6484</v>
      </c>
      <c r="AJ44" s="63" t="s">
        <v>531</v>
      </c>
      <c r="AN44" s="44" t="s">
        <v>4156</v>
      </c>
      <c r="AP44" s="44" t="s">
        <v>7130</v>
      </c>
      <c r="AQ44" s="65" t="s">
        <v>1154</v>
      </c>
      <c r="AS44" s="63" t="s">
        <v>384</v>
      </c>
      <c r="AT44" s="44" t="s">
        <v>3986</v>
      </c>
      <c r="AU44" s="63" t="s">
        <v>1178</v>
      </c>
      <c r="AX44" s="65" t="s">
        <v>3030</v>
      </c>
      <c r="AY44" s="53" t="s">
        <v>678</v>
      </c>
      <c r="BB44" s="48" t="s">
        <v>4118</v>
      </c>
      <c r="BC44" s="65" t="s">
        <v>2855</v>
      </c>
      <c r="BD44" s="44" t="s">
        <v>2881</v>
      </c>
      <c r="BE44" s="44" t="s">
        <v>2938</v>
      </c>
      <c r="BF44" s="63" t="s">
        <v>4415</v>
      </c>
      <c r="BG44" s="48" t="s">
        <v>7288</v>
      </c>
      <c r="BI44" s="44" t="s">
        <v>3551</v>
      </c>
      <c r="BM44" s="63" t="s">
        <v>3681</v>
      </c>
      <c r="BO44" s="48" t="s">
        <v>7184</v>
      </c>
      <c r="BT44" s="52" t="s">
        <v>6509</v>
      </c>
      <c r="CC44" s="44" t="s">
        <v>4998</v>
      </c>
      <c r="CE44" s="44" t="s">
        <v>6858</v>
      </c>
      <c r="CF44" s="44" t="s">
        <v>5104</v>
      </c>
      <c r="CG44" s="44" t="s">
        <v>6421</v>
      </c>
      <c r="CI44" s="44" t="s">
        <v>6914</v>
      </c>
      <c r="CL44" s="44" t="s">
        <v>4056</v>
      </c>
      <c r="CN44" s="146"/>
      <c r="CO44" s="146"/>
      <c r="CP44" s="146"/>
      <c r="CQ44" s="146"/>
      <c r="CR44" s="146"/>
      <c r="CS44" s="146"/>
      <c r="CT44" s="146"/>
      <c r="CU44" s="146"/>
    </row>
    <row r="45" spans="2:105" ht="12" customHeight="1">
      <c r="B45" s="44" t="s">
        <v>4187</v>
      </c>
      <c r="C45" s="88" t="s">
        <v>2134</v>
      </c>
      <c r="D45" s="63" t="s">
        <v>6702</v>
      </c>
      <c r="E45" s="53" t="s">
        <v>1931</v>
      </c>
      <c r="F45" s="52"/>
      <c r="G45" s="52"/>
      <c r="H45" s="69" t="s">
        <v>507</v>
      </c>
      <c r="I45" s="44" t="s">
        <v>3428</v>
      </c>
      <c r="J45" s="65" t="s">
        <v>3135</v>
      </c>
      <c r="K45" s="65" t="s">
        <v>164</v>
      </c>
      <c r="L45" s="63" t="s">
        <v>3359</v>
      </c>
      <c r="M45" s="52" t="s">
        <v>1383</v>
      </c>
      <c r="N45" s="53" t="s">
        <v>1872</v>
      </c>
      <c r="O45" s="53" t="s">
        <v>3521</v>
      </c>
      <c r="R45" s="44" t="s">
        <v>2089</v>
      </c>
      <c r="S45" s="65" t="s">
        <v>7366</v>
      </c>
      <c r="T45" s="55" t="s">
        <v>4219</v>
      </c>
      <c r="U45" s="64" t="s">
        <v>635</v>
      </c>
      <c r="V45" s="44" t="s">
        <v>4748</v>
      </c>
      <c r="X45" s="44" t="s">
        <v>1649</v>
      </c>
      <c r="Y45" s="70" t="s">
        <v>182</v>
      </c>
      <c r="Z45" s="48" t="s">
        <v>6631</v>
      </c>
      <c r="AA45" s="44" t="s">
        <v>3933</v>
      </c>
      <c r="AB45" s="49" t="s">
        <v>6513</v>
      </c>
      <c r="AE45" s="48" t="s">
        <v>104</v>
      </c>
      <c r="AF45" s="63" t="s">
        <v>6106</v>
      </c>
      <c r="AG45" s="48" t="s">
        <v>3852</v>
      </c>
      <c r="AH45" s="44" t="s">
        <v>4376</v>
      </c>
      <c r="AI45" s="48" t="s">
        <v>6485</v>
      </c>
      <c r="AJ45" s="63" t="s">
        <v>3237</v>
      </c>
      <c r="AN45" s="44" t="s">
        <v>5429</v>
      </c>
      <c r="AP45" s="44" t="s">
        <v>1219</v>
      </c>
      <c r="AQ45" s="65" t="s">
        <v>2386</v>
      </c>
      <c r="AS45" s="63" t="s">
        <v>770</v>
      </c>
      <c r="AT45" s="44" t="s">
        <v>1917</v>
      </c>
      <c r="AU45" s="63" t="s">
        <v>4962</v>
      </c>
      <c r="AX45" s="65" t="s">
        <v>3031</v>
      </c>
      <c r="AY45" s="53" t="s">
        <v>679</v>
      </c>
      <c r="BB45" s="44" t="s">
        <v>569</v>
      </c>
      <c r="BC45" s="63" t="s">
        <v>3223</v>
      </c>
      <c r="BD45" s="44" t="s">
        <v>3532</v>
      </c>
      <c r="BF45" s="63" t="s">
        <v>3538</v>
      </c>
      <c r="BG45" s="48" t="s">
        <v>7289</v>
      </c>
      <c r="BI45" s="44" t="s">
        <v>4650</v>
      </c>
      <c r="BM45" s="63" t="s">
        <v>3682</v>
      </c>
      <c r="BO45" s="48" t="s">
        <v>7185</v>
      </c>
      <c r="BT45" s="52" t="s">
        <v>1904</v>
      </c>
      <c r="CC45" s="44" t="s">
        <v>4999</v>
      </c>
      <c r="CE45" s="44" t="s">
        <v>4937</v>
      </c>
      <c r="CG45" s="44" t="s">
        <v>5234</v>
      </c>
      <c r="CI45" s="44" t="s">
        <v>7080</v>
      </c>
      <c r="CL45" s="44" t="s">
        <v>4057</v>
      </c>
      <c r="CN45" s="146"/>
      <c r="CO45" s="146"/>
      <c r="CP45" s="146"/>
      <c r="CQ45" s="146"/>
      <c r="CR45" s="146"/>
      <c r="CS45" s="146"/>
      <c r="CT45" s="146"/>
      <c r="CU45" s="146"/>
    </row>
    <row r="46" spans="2:105" ht="12" customHeight="1">
      <c r="B46" s="44" t="s">
        <v>4188</v>
      </c>
      <c r="C46" s="63" t="s">
        <v>3538</v>
      </c>
      <c r="D46" s="63" t="s">
        <v>6703</v>
      </c>
      <c r="E46" s="44" t="s">
        <v>1976</v>
      </c>
      <c r="H46" s="65" t="s">
        <v>1727</v>
      </c>
      <c r="I46" s="44" t="s">
        <v>3429</v>
      </c>
      <c r="J46" s="65" t="s">
        <v>538</v>
      </c>
      <c r="K46" s="63" t="s">
        <v>1024</v>
      </c>
      <c r="L46" s="63" t="s">
        <v>3382</v>
      </c>
      <c r="M46" s="55" t="s">
        <v>1384</v>
      </c>
      <c r="N46" s="44" t="s">
        <v>1873</v>
      </c>
      <c r="O46" s="44" t="s">
        <v>1353</v>
      </c>
      <c r="R46" s="44" t="s">
        <v>2090</v>
      </c>
      <c r="S46" s="65" t="s">
        <v>7367</v>
      </c>
      <c r="T46" s="44" t="s">
        <v>3502</v>
      </c>
      <c r="U46" s="65" t="s">
        <v>635</v>
      </c>
      <c r="V46" s="44" t="s">
        <v>4743</v>
      </c>
      <c r="X46" s="52" t="s">
        <v>3438</v>
      </c>
      <c r="Y46" s="65" t="s">
        <v>1413</v>
      </c>
      <c r="Z46" s="54" t="s">
        <v>6632</v>
      </c>
      <c r="AA46" s="44" t="s">
        <v>3929</v>
      </c>
      <c r="AB46" s="49" t="s">
        <v>6530</v>
      </c>
      <c r="AE46" s="48" t="s">
        <v>100</v>
      </c>
      <c r="AF46" s="63" t="s">
        <v>5444</v>
      </c>
      <c r="AG46" s="44" t="s">
        <v>3853</v>
      </c>
      <c r="AH46" s="44" t="s">
        <v>4377</v>
      </c>
      <c r="AI46" s="48" t="s">
        <v>6486</v>
      </c>
      <c r="AJ46" s="63" t="s">
        <v>3238</v>
      </c>
      <c r="AN46" s="44" t="s">
        <v>5436</v>
      </c>
      <c r="AP46" s="44" t="s">
        <v>240</v>
      </c>
      <c r="AQ46" s="63" t="s">
        <v>2971</v>
      </c>
      <c r="AS46" s="63" t="s">
        <v>160</v>
      </c>
      <c r="AT46" s="44" t="s">
        <v>2079</v>
      </c>
      <c r="AU46" s="63" t="s">
        <v>1365</v>
      </c>
      <c r="AX46" s="65" t="s">
        <v>3032</v>
      </c>
      <c r="AY46" s="44" t="s">
        <v>2273</v>
      </c>
      <c r="BB46" s="44" t="s">
        <v>3919</v>
      </c>
      <c r="BC46" s="63" t="s">
        <v>611</v>
      </c>
      <c r="BD46" s="44" t="s">
        <v>7116</v>
      </c>
      <c r="BF46" s="63" t="s">
        <v>3537</v>
      </c>
      <c r="BG46" s="48" t="s">
        <v>7290</v>
      </c>
      <c r="BI46" s="44" t="s">
        <v>3064</v>
      </c>
      <c r="BM46" s="63" t="s">
        <v>4464</v>
      </c>
      <c r="BO46" s="48" t="s">
        <v>7186</v>
      </c>
      <c r="BT46" s="52" t="s">
        <v>685</v>
      </c>
      <c r="CC46" s="44" t="s">
        <v>3279</v>
      </c>
      <c r="CE46" s="44" t="s">
        <v>4953</v>
      </c>
      <c r="CG46" s="44" t="s">
        <v>5230</v>
      </c>
      <c r="CI46" s="44" t="s">
        <v>6985</v>
      </c>
      <c r="CL46" s="44" t="s">
        <v>4058</v>
      </c>
      <c r="CN46" s="146"/>
      <c r="CO46" s="146"/>
      <c r="CP46" s="146"/>
      <c r="CQ46" s="146"/>
      <c r="CR46" s="146"/>
      <c r="CS46" s="146"/>
      <c r="CT46" s="146"/>
      <c r="CU46" s="146"/>
    </row>
    <row r="47" spans="2:105" ht="12" customHeight="1">
      <c r="B47" s="44" t="s">
        <v>4191</v>
      </c>
      <c r="C47" s="90" t="s">
        <v>2135</v>
      </c>
      <c r="D47" s="63" t="s">
        <v>4134</v>
      </c>
      <c r="E47" s="53" t="s">
        <v>1932</v>
      </c>
      <c r="H47" s="65" t="s">
        <v>1728</v>
      </c>
      <c r="I47" s="44" t="s">
        <v>1866</v>
      </c>
      <c r="J47" s="65" t="s">
        <v>1907</v>
      </c>
      <c r="K47" s="65" t="s">
        <v>1155</v>
      </c>
      <c r="L47" s="69" t="s">
        <v>3360</v>
      </c>
      <c r="M47" s="52" t="s">
        <v>1385</v>
      </c>
      <c r="N47" s="52" t="s">
        <v>1874</v>
      </c>
      <c r="O47" s="52" t="s">
        <v>3524</v>
      </c>
      <c r="R47" s="44" t="s">
        <v>642</v>
      </c>
      <c r="S47" s="65" t="s">
        <v>7368</v>
      </c>
      <c r="T47" s="44" t="s">
        <v>3494</v>
      </c>
      <c r="U47" s="65" t="s">
        <v>538</v>
      </c>
      <c r="V47" s="44" t="s">
        <v>4747</v>
      </c>
      <c r="Y47" s="63" t="s">
        <v>183</v>
      </c>
      <c r="Z47" s="48" t="s">
        <v>6633</v>
      </c>
      <c r="AA47" s="52" t="s">
        <v>3930</v>
      </c>
      <c r="AB47" s="49" t="s">
        <v>6561</v>
      </c>
      <c r="AE47" s="48" t="s">
        <v>101</v>
      </c>
      <c r="AF47" s="63" t="s">
        <v>5650</v>
      </c>
      <c r="AG47" s="48" t="s">
        <v>3854</v>
      </c>
      <c r="AH47" s="44" t="s">
        <v>4378</v>
      </c>
      <c r="AI47" s="48" t="s">
        <v>6487</v>
      </c>
      <c r="AJ47" s="63" t="s">
        <v>1529</v>
      </c>
      <c r="AN47" s="44" t="s">
        <v>5435</v>
      </c>
      <c r="AP47" s="44" t="s">
        <v>5274</v>
      </c>
      <c r="AQ47" s="63" t="s">
        <v>164</v>
      </c>
      <c r="AS47" s="65" t="s">
        <v>795</v>
      </c>
      <c r="AT47" s="44" t="s">
        <v>1600</v>
      </c>
      <c r="AU47" s="63" t="s">
        <v>3981</v>
      </c>
      <c r="AX47" s="65" t="s">
        <v>3033</v>
      </c>
      <c r="AY47" s="52" t="s">
        <v>2274</v>
      </c>
      <c r="BB47" s="44" t="s">
        <v>2846</v>
      </c>
      <c r="BC47" s="63" t="s">
        <v>2899</v>
      </c>
      <c r="BD47" s="44" t="s">
        <v>4156</v>
      </c>
      <c r="BF47" s="63" t="s">
        <v>3769</v>
      </c>
      <c r="BG47" s="48" t="s">
        <v>3472</v>
      </c>
      <c r="BI47" s="44" t="s">
        <v>4651</v>
      </c>
      <c r="BM47" s="63" t="s">
        <v>3326</v>
      </c>
      <c r="BO47" s="48" t="s">
        <v>7187</v>
      </c>
      <c r="BT47" s="52" t="s">
        <v>2234</v>
      </c>
      <c r="CC47" s="44" t="s">
        <v>5000</v>
      </c>
      <c r="CE47" s="44" t="s">
        <v>6868</v>
      </c>
      <c r="CG47" s="44" t="s">
        <v>5225</v>
      </c>
      <c r="CI47" s="44" t="s">
        <v>6038</v>
      </c>
      <c r="CL47" s="44" t="s">
        <v>4059</v>
      </c>
      <c r="CN47" s="146"/>
      <c r="CO47" s="146"/>
      <c r="CP47" s="146"/>
      <c r="CQ47" s="146"/>
      <c r="CR47" s="146"/>
      <c r="CS47" s="146"/>
      <c r="CT47" s="146"/>
      <c r="CU47" s="146"/>
    </row>
    <row r="48" spans="2:105" ht="12" customHeight="1">
      <c r="B48" s="44" t="s">
        <v>2052</v>
      </c>
      <c r="C48" s="68" t="s">
        <v>2136</v>
      </c>
      <c r="D48" s="75" t="s">
        <v>6704</v>
      </c>
      <c r="E48" s="52" t="s">
        <v>1933</v>
      </c>
      <c r="H48" s="65" t="s">
        <v>1729</v>
      </c>
      <c r="I48" s="44" t="s">
        <v>5154</v>
      </c>
      <c r="J48" s="65" t="s">
        <v>3136</v>
      </c>
      <c r="K48" s="63" t="s">
        <v>3514</v>
      </c>
      <c r="L48" s="63" t="s">
        <v>680</v>
      </c>
      <c r="M48" s="52" t="s">
        <v>1386</v>
      </c>
      <c r="N48" s="52" t="s">
        <v>1875</v>
      </c>
      <c r="O48" s="52" t="s">
        <v>3522</v>
      </c>
      <c r="R48" s="44" t="s">
        <v>2091</v>
      </c>
      <c r="S48" s="65" t="s">
        <v>7369</v>
      </c>
      <c r="T48" s="52" t="s">
        <v>571</v>
      </c>
      <c r="U48" s="65" t="s">
        <v>646</v>
      </c>
      <c r="V48" s="44" t="s">
        <v>4744</v>
      </c>
      <c r="Y48" s="63" t="s">
        <v>184</v>
      </c>
      <c r="Z48" s="48" t="s">
        <v>6634</v>
      </c>
      <c r="AA48" s="55" t="s">
        <v>1684</v>
      </c>
      <c r="AB48" s="49" t="s">
        <v>4384</v>
      </c>
      <c r="AE48" s="48" t="s">
        <v>102</v>
      </c>
      <c r="AF48" s="63" t="s">
        <v>5651</v>
      </c>
      <c r="AG48" s="44" t="s">
        <v>3855</v>
      </c>
      <c r="AI48" s="48" t="s">
        <v>6488</v>
      </c>
      <c r="AJ48" s="63" t="s">
        <v>3206</v>
      </c>
      <c r="AN48" s="44" t="s">
        <v>5438</v>
      </c>
      <c r="AP48" s="44" t="s">
        <v>7131</v>
      </c>
      <c r="AQ48" s="66" t="s">
        <v>2999</v>
      </c>
      <c r="AS48" s="63" t="s">
        <v>1090</v>
      </c>
      <c r="AT48" s="44" t="s">
        <v>2080</v>
      </c>
      <c r="AU48" s="63" t="s">
        <v>206</v>
      </c>
      <c r="AX48" s="65" t="s">
        <v>2093</v>
      </c>
      <c r="AY48" s="52" t="s">
        <v>2275</v>
      </c>
      <c r="BB48" s="44" t="s">
        <v>6307</v>
      </c>
      <c r="BC48" s="63" t="s">
        <v>652</v>
      </c>
      <c r="BD48" s="44" t="s">
        <v>3237</v>
      </c>
      <c r="BF48" s="63" t="s">
        <v>4416</v>
      </c>
      <c r="BG48" s="48" t="s">
        <v>7291</v>
      </c>
      <c r="BI48" s="44" t="s">
        <v>4125</v>
      </c>
      <c r="BM48" s="63" t="s">
        <v>4099</v>
      </c>
      <c r="BO48" s="48" t="s">
        <v>7188</v>
      </c>
      <c r="BT48" s="44" t="s">
        <v>4634</v>
      </c>
      <c r="CC48" s="44" t="s">
        <v>5001</v>
      </c>
      <c r="CE48" s="44" t="s">
        <v>4971</v>
      </c>
      <c r="CG48" s="44" t="s">
        <v>5231</v>
      </c>
      <c r="CI48" s="44" t="s">
        <v>7095</v>
      </c>
      <c r="CL48" s="44" t="s">
        <v>4060</v>
      </c>
      <c r="CN48" s="146"/>
      <c r="CO48" s="146"/>
      <c r="CP48" s="146"/>
      <c r="CQ48" s="146"/>
      <c r="CR48" s="146"/>
      <c r="CS48" s="146"/>
      <c r="CT48" s="146"/>
      <c r="CU48" s="146"/>
    </row>
    <row r="49" spans="2:99" ht="12" customHeight="1">
      <c r="B49" s="44" t="s">
        <v>2027</v>
      </c>
      <c r="C49" s="64" t="s">
        <v>2137</v>
      </c>
      <c r="D49" s="63" t="s">
        <v>6705</v>
      </c>
      <c r="E49" s="52" t="s">
        <v>1953</v>
      </c>
      <c r="H49" s="65" t="s">
        <v>1730</v>
      </c>
      <c r="I49" s="44" t="s">
        <v>5155</v>
      </c>
      <c r="J49" s="76" t="s">
        <v>3047</v>
      </c>
      <c r="K49" s="63" t="s">
        <v>5365</v>
      </c>
      <c r="L49" s="63" t="s">
        <v>4491</v>
      </c>
      <c r="M49" s="52" t="s">
        <v>1059</v>
      </c>
      <c r="N49" s="44" t="s">
        <v>1876</v>
      </c>
      <c r="R49" s="44" t="s">
        <v>2092</v>
      </c>
      <c r="S49" s="65" t="s">
        <v>7370</v>
      </c>
      <c r="T49" s="52" t="s">
        <v>566</v>
      </c>
      <c r="U49" s="69" t="s">
        <v>607</v>
      </c>
      <c r="V49" s="44" t="s">
        <v>4745</v>
      </c>
      <c r="Y49" s="63" t="s">
        <v>185</v>
      </c>
      <c r="Z49" s="48" t="s">
        <v>6635</v>
      </c>
      <c r="AA49" s="44" t="s">
        <v>3936</v>
      </c>
      <c r="AB49" s="49" t="s">
        <v>6543</v>
      </c>
      <c r="AE49" s="48" t="s">
        <v>103</v>
      </c>
      <c r="AF49" s="63" t="s">
        <v>5640</v>
      </c>
      <c r="AG49" s="44" t="s">
        <v>3856</v>
      </c>
      <c r="AI49" s="48" t="s">
        <v>6489</v>
      </c>
      <c r="AJ49" s="63" t="s">
        <v>3544</v>
      </c>
      <c r="AN49" s="44" t="s">
        <v>651</v>
      </c>
      <c r="AP49" s="44" t="s">
        <v>7132</v>
      </c>
      <c r="AQ49" s="67" t="s">
        <v>3098</v>
      </c>
      <c r="AS49" s="63" t="s">
        <v>3283</v>
      </c>
      <c r="AT49" s="44" t="s">
        <v>4606</v>
      </c>
      <c r="AU49" s="63" t="s">
        <v>6820</v>
      </c>
      <c r="AX49" s="65" t="s">
        <v>3034</v>
      </c>
      <c r="AY49" s="44" t="s">
        <v>680</v>
      </c>
      <c r="BB49" s="44" t="s">
        <v>6314</v>
      </c>
      <c r="BC49" s="65" t="s">
        <v>2857</v>
      </c>
      <c r="BD49" s="44" t="s">
        <v>607</v>
      </c>
      <c r="BF49" s="63" t="s">
        <v>3117</v>
      </c>
      <c r="BG49" s="48" t="s">
        <v>7292</v>
      </c>
      <c r="BI49" s="44" t="s">
        <v>4652</v>
      </c>
      <c r="BM49" s="63" t="s">
        <v>2266</v>
      </c>
      <c r="BO49" s="48" t="s">
        <v>7189</v>
      </c>
      <c r="BT49" s="44" t="s">
        <v>4632</v>
      </c>
      <c r="CC49" s="44" t="s">
        <v>5002</v>
      </c>
      <c r="CE49" s="44" t="s">
        <v>5058</v>
      </c>
      <c r="CG49" s="44" t="s">
        <v>5226</v>
      </c>
      <c r="CI49" s="44" t="s">
        <v>7030</v>
      </c>
      <c r="CL49" s="44" t="s">
        <v>4061</v>
      </c>
      <c r="CN49" s="146"/>
      <c r="CO49" s="146"/>
      <c r="CP49" s="146"/>
      <c r="CQ49" s="146"/>
      <c r="CR49" s="146"/>
      <c r="CS49" s="146"/>
      <c r="CT49" s="146"/>
      <c r="CU49" s="146"/>
    </row>
    <row r="50" spans="2:99" ht="12" customHeight="1">
      <c r="B50" s="44" t="s">
        <v>4173</v>
      </c>
      <c r="C50" s="64" t="s">
        <v>2138</v>
      </c>
      <c r="D50" s="63" t="s">
        <v>6706</v>
      </c>
      <c r="E50" s="52" t="s">
        <v>1970</v>
      </c>
      <c r="H50" s="65" t="s">
        <v>1731</v>
      </c>
      <c r="J50" s="65" t="s">
        <v>608</v>
      </c>
      <c r="K50" s="44" t="s">
        <v>5365</v>
      </c>
      <c r="L50" s="63" t="s">
        <v>3374</v>
      </c>
      <c r="M50" s="52" t="s">
        <v>1387</v>
      </c>
      <c r="N50" s="53" t="s">
        <v>1877</v>
      </c>
      <c r="O50" s="53"/>
      <c r="R50" s="44" t="s">
        <v>2093</v>
      </c>
      <c r="S50" s="65" t="s">
        <v>7371</v>
      </c>
      <c r="T50" s="53" t="s">
        <v>560</v>
      </c>
      <c r="U50" s="63" t="s">
        <v>608</v>
      </c>
      <c r="V50" s="44" t="s">
        <v>4763</v>
      </c>
      <c r="Y50" s="63" t="s">
        <v>374</v>
      </c>
      <c r="Z50" s="48" t="s">
        <v>6636</v>
      </c>
      <c r="AA50" s="44" t="s">
        <v>3740</v>
      </c>
      <c r="AB50" s="49" t="s">
        <v>6533</v>
      </c>
      <c r="AE50" s="48" t="s">
        <v>106</v>
      </c>
      <c r="AF50" s="63" t="s">
        <v>6084</v>
      </c>
      <c r="AG50" s="44" t="s">
        <v>3857</v>
      </c>
      <c r="AI50" s="48" t="s">
        <v>6490</v>
      </c>
      <c r="AJ50" s="63" t="s">
        <v>3239</v>
      </c>
      <c r="AN50" s="44" t="s">
        <v>2168</v>
      </c>
      <c r="AP50" s="44" t="s">
        <v>7133</v>
      </c>
      <c r="AQ50" s="65" t="s">
        <v>4676</v>
      </c>
      <c r="AS50" s="65" t="s">
        <v>2369</v>
      </c>
      <c r="AT50" s="44" t="s">
        <v>2081</v>
      </c>
      <c r="AU50" s="63" t="s">
        <v>3978</v>
      </c>
      <c r="AX50" s="65" t="s">
        <v>2097</v>
      </c>
      <c r="AY50" s="53" t="s">
        <v>2276</v>
      </c>
      <c r="BB50" s="44" t="s">
        <v>599</v>
      </c>
      <c r="BC50" s="65" t="s">
        <v>2863</v>
      </c>
      <c r="BD50" s="44" t="s">
        <v>4160</v>
      </c>
      <c r="BF50" s="63" t="s">
        <v>2260</v>
      </c>
      <c r="BG50" s="48" t="s">
        <v>7293</v>
      </c>
      <c r="BI50" s="44" t="s">
        <v>4653</v>
      </c>
      <c r="BM50" s="63" t="s">
        <v>3683</v>
      </c>
      <c r="BO50" s="48" t="s">
        <v>7190</v>
      </c>
      <c r="BT50" s="44" t="s">
        <v>4633</v>
      </c>
      <c r="CC50" s="44" t="s">
        <v>5003</v>
      </c>
      <c r="CE50" s="44" t="s">
        <v>5015</v>
      </c>
      <c r="CG50" s="44" t="s">
        <v>5916</v>
      </c>
      <c r="CI50" s="44" t="s">
        <v>7050</v>
      </c>
      <c r="CL50" s="44" t="s">
        <v>4062</v>
      </c>
      <c r="CN50" s="146"/>
      <c r="CO50" s="146"/>
      <c r="CP50" s="146"/>
      <c r="CQ50" s="146"/>
      <c r="CR50" s="146"/>
      <c r="CS50" s="146"/>
      <c r="CT50" s="146"/>
      <c r="CU50" s="146"/>
    </row>
    <row r="51" spans="2:99" ht="12" customHeight="1">
      <c r="B51" s="44" t="s">
        <v>6833</v>
      </c>
      <c r="C51" s="68" t="s">
        <v>2139</v>
      </c>
      <c r="D51" s="63" t="s">
        <v>1579</v>
      </c>
      <c r="E51" s="52" t="s">
        <v>1971</v>
      </c>
      <c r="H51" s="65" t="s">
        <v>1732</v>
      </c>
      <c r="J51" s="65" t="s">
        <v>3137</v>
      </c>
      <c r="K51" s="63" t="s">
        <v>1156</v>
      </c>
      <c r="L51" s="63" t="s">
        <v>3375</v>
      </c>
      <c r="M51" s="52" t="s">
        <v>1388</v>
      </c>
      <c r="N51" s="44" t="s">
        <v>1878</v>
      </c>
      <c r="R51" s="55" t="s">
        <v>3918</v>
      </c>
      <c r="S51" s="65" t="s">
        <v>7372</v>
      </c>
      <c r="T51" s="44" t="s">
        <v>3284</v>
      </c>
      <c r="U51" s="65" t="s">
        <v>647</v>
      </c>
      <c r="V51" s="44" t="s">
        <v>4750</v>
      </c>
      <c r="Y51" s="69" t="s">
        <v>186</v>
      </c>
      <c r="Z51" s="48" t="s">
        <v>6637</v>
      </c>
      <c r="AB51" s="49" t="s">
        <v>6527</v>
      </c>
      <c r="AE51" s="44" t="s">
        <v>1396</v>
      </c>
      <c r="AF51" s="63" t="s">
        <v>6208</v>
      </c>
      <c r="AG51" s="44" t="s">
        <v>3858</v>
      </c>
      <c r="AI51" s="48" t="s">
        <v>6491</v>
      </c>
      <c r="AJ51" s="63" t="s">
        <v>3247</v>
      </c>
      <c r="AN51" s="44" t="s">
        <v>5415</v>
      </c>
      <c r="AP51" s="44" t="s">
        <v>7134</v>
      </c>
      <c r="AQ51" s="65" t="s">
        <v>2387</v>
      </c>
      <c r="AS51" s="63" t="s">
        <v>1505</v>
      </c>
      <c r="AT51" s="44" t="s">
        <v>2082</v>
      </c>
      <c r="AU51" s="63" t="s">
        <v>1331</v>
      </c>
      <c r="AX51" s="65" t="s">
        <v>2098</v>
      </c>
      <c r="AY51" s="44" t="s">
        <v>2277</v>
      </c>
      <c r="BB51" s="44" t="s">
        <v>600</v>
      </c>
      <c r="BC51" s="65" t="s">
        <v>2861</v>
      </c>
      <c r="BD51" s="44" t="s">
        <v>3962</v>
      </c>
      <c r="BF51" s="63" t="s">
        <v>3168</v>
      </c>
      <c r="BG51" s="44" t="s">
        <v>7294</v>
      </c>
      <c r="BI51" s="44" t="s">
        <v>4654</v>
      </c>
      <c r="BM51" s="63" t="s">
        <v>3684</v>
      </c>
      <c r="BO51" s="48" t="s">
        <v>7191</v>
      </c>
      <c r="BT51" s="44" t="s">
        <v>4635</v>
      </c>
      <c r="CC51" s="44" t="s">
        <v>5004</v>
      </c>
      <c r="CE51" s="44" t="s">
        <v>6867</v>
      </c>
      <c r="CG51" s="44" t="s">
        <v>5228</v>
      </c>
      <c r="CI51" s="44" t="s">
        <v>6917</v>
      </c>
      <c r="CL51" s="44" t="s">
        <v>4063</v>
      </c>
      <c r="CN51" s="146"/>
    </row>
    <row r="52" spans="2:99" ht="12" customHeight="1">
      <c r="B52" s="44" t="s">
        <v>4194</v>
      </c>
      <c r="C52" s="68" t="s">
        <v>2140</v>
      </c>
      <c r="D52" s="63" t="s">
        <v>6707</v>
      </c>
      <c r="E52" s="44" t="s">
        <v>1047</v>
      </c>
      <c r="H52" s="65" t="s">
        <v>1733</v>
      </c>
      <c r="J52" s="65" t="s">
        <v>3138</v>
      </c>
      <c r="K52" s="63" t="s">
        <v>1157</v>
      </c>
      <c r="L52" s="69" t="s">
        <v>681</v>
      </c>
      <c r="M52" s="52" t="s">
        <v>1389</v>
      </c>
      <c r="N52" s="44" t="s">
        <v>1879</v>
      </c>
      <c r="R52" s="44" t="s">
        <v>1867</v>
      </c>
      <c r="S52" s="65" t="s">
        <v>7373</v>
      </c>
      <c r="T52" s="55" t="s">
        <v>561</v>
      </c>
      <c r="U52" s="73" t="s">
        <v>609</v>
      </c>
      <c r="V52" s="44" t="s">
        <v>4746</v>
      </c>
      <c r="Y52" s="63" t="s">
        <v>187</v>
      </c>
      <c r="Z52" s="48" t="s">
        <v>6638</v>
      </c>
      <c r="AB52" s="49" t="s">
        <v>3718</v>
      </c>
      <c r="AE52" s="44" t="s">
        <v>1397</v>
      </c>
      <c r="AF52" s="63" t="s">
        <v>5445</v>
      </c>
      <c r="AG52" s="48" t="s">
        <v>3859</v>
      </c>
      <c r="AJ52" s="63" t="s">
        <v>3248</v>
      </c>
      <c r="AN52" s="44" t="s">
        <v>5414</v>
      </c>
      <c r="AP52" s="44" t="s">
        <v>5291</v>
      </c>
      <c r="AQ52" s="66" t="s">
        <v>3000</v>
      </c>
      <c r="AS52" s="65" t="s">
        <v>4300</v>
      </c>
      <c r="AT52" s="44" t="s">
        <v>2083</v>
      </c>
      <c r="AU52" s="63" t="s">
        <v>4204</v>
      </c>
      <c r="AX52" s="65" t="s">
        <v>3035</v>
      </c>
      <c r="AY52" s="44" t="s">
        <v>4492</v>
      </c>
      <c r="BB52" s="44" t="s">
        <v>1202</v>
      </c>
      <c r="BC52" s="65" t="s">
        <v>2356</v>
      </c>
      <c r="BD52" s="44" t="s">
        <v>2891</v>
      </c>
      <c r="BF52" s="63" t="s">
        <v>4417</v>
      </c>
      <c r="BG52" s="44" t="s">
        <v>7295</v>
      </c>
      <c r="BI52" s="44" t="s">
        <v>1886</v>
      </c>
      <c r="BM52" s="63" t="s">
        <v>3685</v>
      </c>
      <c r="BO52" s="48" t="s">
        <v>7192</v>
      </c>
      <c r="CC52" s="44" t="s">
        <v>5005</v>
      </c>
      <c r="CE52" s="44" t="s">
        <v>5014</v>
      </c>
      <c r="CG52" s="44" t="s">
        <v>5232</v>
      </c>
      <c r="CI52" s="44" t="s">
        <v>7088</v>
      </c>
      <c r="CL52" s="44" t="s">
        <v>4064</v>
      </c>
      <c r="CN52" s="146"/>
    </row>
    <row r="53" spans="2:99" ht="12" customHeight="1">
      <c r="B53" s="48"/>
      <c r="C53" s="64" t="s">
        <v>4493</v>
      </c>
      <c r="D53" s="63" t="s">
        <v>6708</v>
      </c>
      <c r="E53" s="52" t="s">
        <v>1350</v>
      </c>
      <c r="H53" s="65" t="s">
        <v>1734</v>
      </c>
      <c r="J53" s="65" t="s">
        <v>1648</v>
      </c>
      <c r="K53" s="63" t="s">
        <v>4472</v>
      </c>
      <c r="L53" s="63" t="s">
        <v>3396</v>
      </c>
      <c r="M53" s="44" t="s">
        <v>3334</v>
      </c>
      <c r="N53" s="44" t="s">
        <v>1880</v>
      </c>
      <c r="R53" s="44" t="s">
        <v>2094</v>
      </c>
      <c r="S53" s="65" t="s">
        <v>7374</v>
      </c>
      <c r="T53" s="53" t="s">
        <v>562</v>
      </c>
      <c r="U53" s="96" t="s">
        <v>610</v>
      </c>
      <c r="V53" s="44" t="s">
        <v>4751</v>
      </c>
      <c r="Y53" s="63" t="s">
        <v>188</v>
      </c>
      <c r="Z53" s="48" t="s">
        <v>6639</v>
      </c>
      <c r="AB53" s="49" t="s">
        <v>6551</v>
      </c>
      <c r="AE53" s="44" t="s">
        <v>1398</v>
      </c>
      <c r="AF53" s="65" t="s">
        <v>393</v>
      </c>
      <c r="AG53" s="48" t="s">
        <v>3860</v>
      </c>
      <c r="AJ53" s="63" t="s">
        <v>2581</v>
      </c>
      <c r="AN53" s="44" t="s">
        <v>4165</v>
      </c>
      <c r="AP53" s="59" t="s">
        <v>2238</v>
      </c>
      <c r="AQ53" s="65" t="s">
        <v>2388</v>
      </c>
      <c r="AS53" s="63" t="s">
        <v>1021</v>
      </c>
      <c r="AT53" s="44" t="s">
        <v>2084</v>
      </c>
      <c r="AU53" s="63" t="s">
        <v>1959</v>
      </c>
      <c r="AX53" s="65" t="s">
        <v>3036</v>
      </c>
      <c r="AY53" s="44" t="s">
        <v>681</v>
      </c>
      <c r="BB53" s="44" t="s">
        <v>604</v>
      </c>
      <c r="BC53" s="63" t="s">
        <v>2901</v>
      </c>
      <c r="BD53" s="44" t="s">
        <v>4166</v>
      </c>
      <c r="BF53" s="63" t="s">
        <v>2072</v>
      </c>
      <c r="BG53" s="44" t="s">
        <v>3467</v>
      </c>
      <c r="BI53" s="44" t="s">
        <v>4655</v>
      </c>
      <c r="BM53" s="63" t="s">
        <v>4528</v>
      </c>
      <c r="BO53" s="48" t="s">
        <v>7193</v>
      </c>
      <c r="CC53" s="44" t="s">
        <v>4993</v>
      </c>
      <c r="CE53" s="44" t="s">
        <v>4936</v>
      </c>
      <c r="CG53" s="44" t="s">
        <v>5897</v>
      </c>
      <c r="CI53" s="44" t="s">
        <v>6986</v>
      </c>
      <c r="CL53" s="44" t="s">
        <v>4065</v>
      </c>
      <c r="CN53" s="146"/>
    </row>
    <row r="54" spans="2:99" ht="12" customHeight="1">
      <c r="B54" s="51"/>
      <c r="C54" s="64" t="s">
        <v>2141</v>
      </c>
      <c r="D54" s="63" t="s">
        <v>6709</v>
      </c>
      <c r="E54" s="52" t="s">
        <v>1972</v>
      </c>
      <c r="H54" s="65" t="s">
        <v>1735</v>
      </c>
      <c r="J54" s="65" t="s">
        <v>3139</v>
      </c>
      <c r="K54" s="63" t="s">
        <v>172</v>
      </c>
      <c r="L54" s="63" t="s">
        <v>3393</v>
      </c>
      <c r="M54" s="55" t="s">
        <v>1847</v>
      </c>
      <c r="N54" s="55" t="s">
        <v>1881</v>
      </c>
      <c r="O54" s="55"/>
      <c r="R54" s="44" t="s">
        <v>2095</v>
      </c>
      <c r="S54" s="65" t="s">
        <v>7375</v>
      </c>
      <c r="T54" s="52" t="s">
        <v>3503</v>
      </c>
      <c r="U54" s="65" t="s">
        <v>648</v>
      </c>
      <c r="V54" s="44" t="s">
        <v>4752</v>
      </c>
      <c r="Y54" s="63" t="s">
        <v>44</v>
      </c>
      <c r="Z54" s="48" t="s">
        <v>6640</v>
      </c>
      <c r="AB54" s="49" t="s">
        <v>277</v>
      </c>
      <c r="AE54" s="44" t="s">
        <v>1399</v>
      </c>
      <c r="AF54" s="65" t="s">
        <v>796</v>
      </c>
      <c r="AG54" s="48" t="s">
        <v>4494</v>
      </c>
      <c r="AJ54" s="63" t="s">
        <v>3060</v>
      </c>
      <c r="AN54" s="44" t="s">
        <v>5133</v>
      </c>
      <c r="AP54" s="44" t="s">
        <v>7342</v>
      </c>
      <c r="AQ54" s="65" t="s">
        <v>2389</v>
      </c>
      <c r="AS54" s="65" t="s">
        <v>2370</v>
      </c>
      <c r="AT54" s="44" t="s">
        <v>2085</v>
      </c>
      <c r="AU54" s="63" t="s">
        <v>1076</v>
      </c>
      <c r="AX54" s="65" t="s">
        <v>3037</v>
      </c>
      <c r="AY54" s="55" t="s">
        <v>2278</v>
      </c>
      <c r="BB54" s="44" t="s">
        <v>4109</v>
      </c>
      <c r="BC54" s="65" t="s">
        <v>2868</v>
      </c>
      <c r="BD54" s="44" t="s">
        <v>3057</v>
      </c>
      <c r="BF54" s="63" t="s">
        <v>2202</v>
      </c>
      <c r="BG54" s="44" t="s">
        <v>7296</v>
      </c>
      <c r="BI54" s="44" t="s">
        <v>4764</v>
      </c>
      <c r="BM54" s="63" t="s">
        <v>3873</v>
      </c>
      <c r="BO54" s="48" t="s">
        <v>7194</v>
      </c>
      <c r="CC54" s="44" t="s">
        <v>5007</v>
      </c>
      <c r="CE54" s="44" t="s">
        <v>5057</v>
      </c>
      <c r="CG54" s="44" t="s">
        <v>5915</v>
      </c>
      <c r="CI54" s="44" t="s">
        <v>7082</v>
      </c>
      <c r="CL54" s="44" t="s">
        <v>4066</v>
      </c>
      <c r="CN54" s="146"/>
    </row>
    <row r="55" spans="2:99" ht="12" customHeight="1">
      <c r="B55" s="48"/>
      <c r="C55" s="64" t="s">
        <v>2142</v>
      </c>
      <c r="D55" s="76" t="s">
        <v>6710</v>
      </c>
      <c r="E55" s="44" t="s">
        <v>1958</v>
      </c>
      <c r="H55" s="65" t="s">
        <v>1736</v>
      </c>
      <c r="J55" s="65" t="s">
        <v>3140</v>
      </c>
      <c r="K55" s="71" t="s">
        <v>1158</v>
      </c>
      <c r="L55" s="63" t="s">
        <v>3387</v>
      </c>
      <c r="M55" s="44" t="s">
        <v>561</v>
      </c>
      <c r="N55" s="44" t="s">
        <v>2294</v>
      </c>
      <c r="R55" s="44" t="s">
        <v>2096</v>
      </c>
      <c r="S55" s="74" t="s">
        <v>7376</v>
      </c>
      <c r="T55" s="44" t="s">
        <v>3504</v>
      </c>
      <c r="U55" s="65" t="s">
        <v>649</v>
      </c>
      <c r="V55" s="44" t="s">
        <v>4753</v>
      </c>
      <c r="Y55" s="63" t="s">
        <v>44</v>
      </c>
      <c r="Z55" s="54" t="s">
        <v>6641</v>
      </c>
      <c r="AB55" s="49" t="s">
        <v>6526</v>
      </c>
      <c r="AE55" s="44" t="s">
        <v>1400</v>
      </c>
      <c r="AF55" s="65" t="s">
        <v>797</v>
      </c>
      <c r="AG55" s="44" t="s">
        <v>3861</v>
      </c>
      <c r="AJ55" s="63" t="s">
        <v>3249</v>
      </c>
      <c r="AN55" s="44" t="s">
        <v>1986</v>
      </c>
      <c r="AP55" s="44" t="s">
        <v>7343</v>
      </c>
      <c r="AQ55" s="65" t="s">
        <v>2390</v>
      </c>
      <c r="AS55" s="65" t="s">
        <v>392</v>
      </c>
      <c r="AT55" s="44" t="s">
        <v>3384</v>
      </c>
      <c r="AU55" s="63" t="s">
        <v>4213</v>
      </c>
      <c r="AX55" s="65" t="s">
        <v>3038</v>
      </c>
      <c r="AY55" s="44" t="s">
        <v>2290</v>
      </c>
      <c r="BB55" s="44" t="s">
        <v>2880</v>
      </c>
      <c r="BC55" s="65" t="s">
        <v>2869</v>
      </c>
      <c r="BD55" s="44" t="s">
        <v>7109</v>
      </c>
      <c r="BF55" s="63" t="s">
        <v>4418</v>
      </c>
      <c r="BG55" s="44" t="s">
        <v>3465</v>
      </c>
      <c r="BI55" s="44" t="s">
        <v>2669</v>
      </c>
      <c r="BM55" s="63" t="s">
        <v>3686</v>
      </c>
      <c r="BO55" s="48" t="s">
        <v>7195</v>
      </c>
      <c r="CC55" s="44" t="s">
        <v>5006</v>
      </c>
      <c r="CE55" s="44" t="s">
        <v>2308</v>
      </c>
      <c r="CG55" s="44" t="s">
        <v>5227</v>
      </c>
      <c r="CI55" s="44" t="s">
        <v>7039</v>
      </c>
      <c r="CL55" s="44" t="s">
        <v>4067</v>
      </c>
    </row>
    <row r="56" spans="2:99" ht="12" customHeight="1">
      <c r="C56" s="64" t="s">
        <v>2143</v>
      </c>
      <c r="D56" s="63" t="s">
        <v>6711</v>
      </c>
      <c r="E56" s="52" t="s">
        <v>1934</v>
      </c>
      <c r="H56" s="65" t="s">
        <v>1737</v>
      </c>
      <c r="J56" s="65" t="s">
        <v>3141</v>
      </c>
      <c r="K56" s="69" t="s">
        <v>1159</v>
      </c>
      <c r="L56" s="63" t="s">
        <v>3394</v>
      </c>
      <c r="M56" s="55" t="s">
        <v>1390</v>
      </c>
      <c r="N56" s="53" t="s">
        <v>1882</v>
      </c>
      <c r="O56" s="53"/>
      <c r="R56" s="44" t="s">
        <v>2097</v>
      </c>
      <c r="S56" s="69" t="s">
        <v>7377</v>
      </c>
      <c r="T56" s="52" t="s">
        <v>3488</v>
      </c>
      <c r="U56" s="97" t="s">
        <v>611</v>
      </c>
      <c r="V56" s="44" t="s">
        <v>4754</v>
      </c>
      <c r="Y56" s="63" t="s">
        <v>189</v>
      </c>
      <c r="AB56" s="49" t="s">
        <v>6537</v>
      </c>
      <c r="AF56" s="65" t="s">
        <v>394</v>
      </c>
      <c r="AG56" s="44" t="s">
        <v>3862</v>
      </c>
      <c r="AJ56" s="63" t="s">
        <v>3139</v>
      </c>
      <c r="AN56" s="44" t="s">
        <v>5434</v>
      </c>
      <c r="AP56" s="44" t="s">
        <v>1226</v>
      </c>
      <c r="AQ56" s="65" t="s">
        <v>2391</v>
      </c>
      <c r="AS56" s="65" t="s">
        <v>2371</v>
      </c>
      <c r="AT56" s="44" t="s">
        <v>2086</v>
      </c>
      <c r="AU56" s="63" t="s">
        <v>2469</v>
      </c>
      <c r="AX56" s="65" t="s">
        <v>3039</v>
      </c>
      <c r="AY56" s="53" t="s">
        <v>2279</v>
      </c>
      <c r="BB56" s="44" t="s">
        <v>6309</v>
      </c>
      <c r="BC56" s="63" t="s">
        <v>2200</v>
      </c>
      <c r="BD56" s="44" t="s">
        <v>4164</v>
      </c>
      <c r="BF56" s="63" t="s">
        <v>4495</v>
      </c>
      <c r="BG56" s="44" t="s">
        <v>7297</v>
      </c>
      <c r="BI56" s="44" t="s">
        <v>4656</v>
      </c>
      <c r="BM56" s="63" t="s">
        <v>221</v>
      </c>
      <c r="BO56" s="48" t="s">
        <v>7196</v>
      </c>
      <c r="CC56" s="44" t="s">
        <v>5008</v>
      </c>
      <c r="CE56" s="44" t="s">
        <v>2891</v>
      </c>
      <c r="CG56" s="44" t="s">
        <v>5903</v>
      </c>
      <c r="CI56" s="44" t="s">
        <v>7059</v>
      </c>
      <c r="CL56" s="44" t="s">
        <v>4068</v>
      </c>
    </row>
    <row r="57" spans="2:99" ht="12" customHeight="1">
      <c r="C57" s="68" t="s">
        <v>2144</v>
      </c>
      <c r="D57" s="63" t="s">
        <v>6788</v>
      </c>
      <c r="E57" s="44" t="s">
        <v>1978</v>
      </c>
      <c r="H57" s="69" t="s">
        <v>1738</v>
      </c>
      <c r="J57" s="65" t="s">
        <v>3142</v>
      </c>
      <c r="K57" s="63" t="s">
        <v>1159</v>
      </c>
      <c r="L57" s="63" t="s">
        <v>3395</v>
      </c>
      <c r="M57" s="55" t="s">
        <v>751</v>
      </c>
      <c r="N57" s="52" t="s">
        <v>4496</v>
      </c>
      <c r="O57" s="52"/>
      <c r="R57" s="44" t="s">
        <v>2098</v>
      </c>
      <c r="S57" s="69" t="s">
        <v>7378</v>
      </c>
      <c r="T57" s="52" t="s">
        <v>3485</v>
      </c>
      <c r="U57" s="65" t="s">
        <v>650</v>
      </c>
      <c r="V57" s="44" t="s">
        <v>4755</v>
      </c>
      <c r="Y57" s="63" t="s">
        <v>190</v>
      </c>
      <c r="AB57" s="49" t="s">
        <v>3943</v>
      </c>
      <c r="AF57" s="63" t="s">
        <v>5652</v>
      </c>
      <c r="AG57" s="44" t="s">
        <v>3863</v>
      </c>
      <c r="AJ57" s="63" t="s">
        <v>3526</v>
      </c>
      <c r="AN57" s="44" t="s">
        <v>5412</v>
      </c>
      <c r="AP57" s="44" t="s">
        <v>5397</v>
      </c>
      <c r="AQ57" s="65" t="s">
        <v>2392</v>
      </c>
      <c r="AS57" s="63" t="s">
        <v>4452</v>
      </c>
      <c r="AT57" s="44" t="s">
        <v>2087</v>
      </c>
      <c r="AU57" s="63" t="s">
        <v>6899</v>
      </c>
      <c r="AX57" s="65" t="s">
        <v>3040</v>
      </c>
      <c r="AY57" s="52" t="s">
        <v>4497</v>
      </c>
      <c r="BB57" s="44" t="s">
        <v>646</v>
      </c>
      <c r="BC57" s="65" t="s">
        <v>2866</v>
      </c>
      <c r="BD57" s="44" t="s">
        <v>614</v>
      </c>
      <c r="BF57" s="63" t="s">
        <v>3551</v>
      </c>
      <c r="BG57" s="44" t="s">
        <v>7298</v>
      </c>
      <c r="BI57" s="44" t="s">
        <v>1870</v>
      </c>
      <c r="BM57" s="63" t="s">
        <v>3874</v>
      </c>
      <c r="BO57" s="48" t="s">
        <v>7197</v>
      </c>
      <c r="CC57" s="44" t="s">
        <v>5025</v>
      </c>
      <c r="CE57" s="44" t="s">
        <v>4977</v>
      </c>
      <c r="CG57" s="44" t="s">
        <v>5900</v>
      </c>
      <c r="CI57" s="44" t="s">
        <v>6960</v>
      </c>
      <c r="CL57" s="44" t="s">
        <v>4069</v>
      </c>
    </row>
    <row r="58" spans="2:99" ht="12" customHeight="1">
      <c r="C58" s="68" t="s">
        <v>2145</v>
      </c>
      <c r="D58" s="63" t="s">
        <v>6712</v>
      </c>
      <c r="E58" s="44" t="s">
        <v>1964</v>
      </c>
      <c r="H58" s="69" t="s">
        <v>1739</v>
      </c>
      <c r="J58" s="65" t="s">
        <v>3143</v>
      </c>
      <c r="K58" s="102" t="s">
        <v>5272</v>
      </c>
      <c r="L58" s="63" t="s">
        <v>3361</v>
      </c>
      <c r="M58" s="44" t="s">
        <v>1846</v>
      </c>
      <c r="N58" s="44" t="s">
        <v>1889</v>
      </c>
      <c r="R58" s="44" t="s">
        <v>597</v>
      </c>
      <c r="S58" s="65" t="s">
        <v>7379</v>
      </c>
      <c r="T58" s="53" t="s">
        <v>565</v>
      </c>
      <c r="U58" s="65" t="s">
        <v>651</v>
      </c>
      <c r="V58" s="44" t="s">
        <v>4756</v>
      </c>
      <c r="Y58" s="63" t="s">
        <v>191</v>
      </c>
      <c r="AB58" s="49" t="s">
        <v>1498</v>
      </c>
      <c r="AF58" s="65" t="s">
        <v>395</v>
      </c>
      <c r="AJ58" s="63" t="s">
        <v>3539</v>
      </c>
      <c r="AN58" s="44" t="s">
        <v>659</v>
      </c>
      <c r="AP58" s="44" t="s">
        <v>5396</v>
      </c>
      <c r="AQ58" s="65" t="s">
        <v>2393</v>
      </c>
      <c r="AS58" s="63" t="s">
        <v>701</v>
      </c>
      <c r="AT58" s="44" t="s">
        <v>2088</v>
      </c>
      <c r="AU58" s="63" t="s">
        <v>4201</v>
      </c>
      <c r="AX58" s="65" t="s">
        <v>3041</v>
      </c>
      <c r="AY58" s="44" t="s">
        <v>2280</v>
      </c>
      <c r="BB58" s="44" t="s">
        <v>5355</v>
      </c>
      <c r="BC58" s="63" t="s">
        <v>2906</v>
      </c>
      <c r="BD58" s="44" t="s">
        <v>3141</v>
      </c>
      <c r="BF58" s="63" t="s">
        <v>2209</v>
      </c>
      <c r="BG58" s="44" t="s">
        <v>3470</v>
      </c>
      <c r="BI58" s="44" t="s">
        <v>4657</v>
      </c>
      <c r="BM58" s="63" t="s">
        <v>3875</v>
      </c>
      <c r="BO58" s="48" t="s">
        <v>7198</v>
      </c>
      <c r="CC58" s="44" t="s">
        <v>5026</v>
      </c>
      <c r="CE58" s="44" t="s">
        <v>4992</v>
      </c>
      <c r="CG58" s="44" t="s">
        <v>5901</v>
      </c>
      <c r="CI58" s="44" t="s">
        <v>7066</v>
      </c>
      <c r="CL58" s="44" t="s">
        <v>4070</v>
      </c>
    </row>
    <row r="59" spans="2:99" ht="12" customHeight="1">
      <c r="C59" s="63" t="s">
        <v>3134</v>
      </c>
      <c r="D59" s="63" t="s">
        <v>6713</v>
      </c>
      <c r="E59" s="52" t="s">
        <v>1935</v>
      </c>
      <c r="H59" s="65" t="s">
        <v>1740</v>
      </c>
      <c r="J59" s="65" t="s">
        <v>3144</v>
      </c>
      <c r="K59" s="71" t="s">
        <v>1160</v>
      </c>
      <c r="L59" s="69" t="s">
        <v>3357</v>
      </c>
      <c r="M59" s="52" t="s">
        <v>1845</v>
      </c>
      <c r="N59" s="44" t="s">
        <v>4795</v>
      </c>
      <c r="O59" s="55"/>
      <c r="R59" s="44" t="s">
        <v>2099</v>
      </c>
      <c r="S59" s="65" t="s">
        <v>7380</v>
      </c>
      <c r="T59" s="44" t="s">
        <v>3489</v>
      </c>
      <c r="U59" s="63" t="s">
        <v>612</v>
      </c>
      <c r="Y59" s="63" t="s">
        <v>146</v>
      </c>
      <c r="AB59" s="49" t="s">
        <v>6554</v>
      </c>
      <c r="AF59" s="63" t="s">
        <v>798</v>
      </c>
      <c r="AJ59" s="63" t="s">
        <v>4460</v>
      </c>
      <c r="AN59" s="44" t="s">
        <v>621</v>
      </c>
      <c r="AP59" s="44" t="s">
        <v>5275</v>
      </c>
      <c r="AQ59" s="65" t="s">
        <v>2394</v>
      </c>
      <c r="AS59" s="63" t="s">
        <v>1082</v>
      </c>
      <c r="AT59" s="44" t="s">
        <v>2089</v>
      </c>
      <c r="AU59" s="63" t="s">
        <v>1367</v>
      </c>
      <c r="AX59" s="65" t="s">
        <v>3042</v>
      </c>
      <c r="AY59" s="55" t="s">
        <v>2281</v>
      </c>
      <c r="BB59" s="44" t="s">
        <v>6323</v>
      </c>
      <c r="BC59" s="65" t="s">
        <v>618</v>
      </c>
      <c r="BD59" s="44" t="s">
        <v>4158</v>
      </c>
      <c r="BF59" s="63" t="s">
        <v>531</v>
      </c>
      <c r="BI59" s="44" t="s">
        <v>3048</v>
      </c>
      <c r="BM59" s="63" t="s">
        <v>225</v>
      </c>
      <c r="BO59" s="48" t="s">
        <v>7199</v>
      </c>
      <c r="CC59" s="44" t="s">
        <v>5027</v>
      </c>
      <c r="CE59" s="44" t="s">
        <v>5021</v>
      </c>
      <c r="CG59" s="44" t="s">
        <v>5202</v>
      </c>
      <c r="CI59" s="44" t="s">
        <v>6946</v>
      </c>
      <c r="CL59" s="44" t="s">
        <v>4071</v>
      </c>
    </row>
    <row r="60" spans="2:99" ht="12" customHeight="1">
      <c r="C60" s="68" t="s">
        <v>2092</v>
      </c>
      <c r="D60" s="63" t="s">
        <v>6714</v>
      </c>
      <c r="E60" s="44" t="s">
        <v>1960</v>
      </c>
      <c r="H60" s="65" t="s">
        <v>1741</v>
      </c>
      <c r="J60" s="69" t="s">
        <v>2906</v>
      </c>
      <c r="K60" s="63" t="s">
        <v>1161</v>
      </c>
      <c r="L60" s="63" t="s">
        <v>2242</v>
      </c>
      <c r="M60" s="55" t="s">
        <v>6295</v>
      </c>
      <c r="N60" s="44" t="s">
        <v>1883</v>
      </c>
      <c r="R60" s="53" t="s">
        <v>542</v>
      </c>
      <c r="S60" s="65" t="s">
        <v>7381</v>
      </c>
      <c r="T60" s="44" t="s">
        <v>3496</v>
      </c>
      <c r="U60" s="65" t="s">
        <v>652</v>
      </c>
      <c r="Y60" s="63" t="s">
        <v>192</v>
      </c>
      <c r="AB60" s="49" t="s">
        <v>6553</v>
      </c>
      <c r="AF60" s="65" t="s">
        <v>396</v>
      </c>
      <c r="AJ60" s="63" t="s">
        <v>3250</v>
      </c>
      <c r="AN60" s="44" t="s">
        <v>5402</v>
      </c>
      <c r="AP60" s="44" t="s">
        <v>7344</v>
      </c>
      <c r="AQ60" s="65" t="s">
        <v>1156</v>
      </c>
      <c r="AS60" s="65" t="s">
        <v>2372</v>
      </c>
      <c r="AT60" s="44" t="s">
        <v>2090</v>
      </c>
      <c r="AU60" s="63" t="s">
        <v>209</v>
      </c>
      <c r="AX60" s="65" t="s">
        <v>2101</v>
      </c>
      <c r="AY60" s="44" t="s">
        <v>2282</v>
      </c>
      <c r="BB60" s="44" t="s">
        <v>6321</v>
      </c>
      <c r="BC60" s="63" t="s">
        <v>2904</v>
      </c>
      <c r="BD60" s="44" t="s">
        <v>4165</v>
      </c>
      <c r="BF60" s="63" t="s">
        <v>3081</v>
      </c>
      <c r="BI60" s="44" t="s">
        <v>4658</v>
      </c>
      <c r="BM60" s="63" t="s">
        <v>3876</v>
      </c>
      <c r="BO60" s="48" t="s">
        <v>7200</v>
      </c>
      <c r="CC60" s="44" t="s">
        <v>5028</v>
      </c>
      <c r="CE60" s="44" t="s">
        <v>4951</v>
      </c>
      <c r="CG60" s="44" t="s">
        <v>5896</v>
      </c>
      <c r="CI60" s="44" t="s">
        <v>7028</v>
      </c>
      <c r="CL60" s="44" t="s">
        <v>4072</v>
      </c>
    </row>
    <row r="61" spans="2:99" ht="12" customHeight="1">
      <c r="C61" s="63" t="s">
        <v>3191</v>
      </c>
      <c r="D61" s="63" t="s">
        <v>6715</v>
      </c>
      <c r="E61" s="44" t="s">
        <v>1938</v>
      </c>
      <c r="H61" s="65" t="s">
        <v>1742</v>
      </c>
      <c r="J61" s="65" t="s">
        <v>3145</v>
      </c>
      <c r="K61" s="63" t="s">
        <v>3268</v>
      </c>
      <c r="L61" s="63" t="s">
        <v>3362</v>
      </c>
      <c r="M61" s="44" t="s">
        <v>6297</v>
      </c>
      <c r="N61" s="55" t="s">
        <v>1849</v>
      </c>
      <c r="O61" s="52"/>
      <c r="R61" s="44" t="s">
        <v>6389</v>
      </c>
      <c r="S61" s="73" t="s">
        <v>108</v>
      </c>
      <c r="T61" s="60" t="s">
        <v>563</v>
      </c>
      <c r="U61" s="65" t="s">
        <v>653</v>
      </c>
      <c r="Y61" s="65" t="s">
        <v>1360</v>
      </c>
      <c r="AB61" s="49" t="s">
        <v>1893</v>
      </c>
      <c r="AF61" s="65" t="s">
        <v>799</v>
      </c>
      <c r="AJ61" s="63" t="s">
        <v>3530</v>
      </c>
      <c r="AN61" s="44" t="s">
        <v>5420</v>
      </c>
      <c r="AP61" s="44" t="s">
        <v>1237</v>
      </c>
      <c r="AQ61" s="65" t="s">
        <v>1157</v>
      </c>
      <c r="AS61" s="65" t="s">
        <v>2373</v>
      </c>
      <c r="AT61" s="44" t="s">
        <v>4607</v>
      </c>
      <c r="AU61" s="63" t="s">
        <v>4202</v>
      </c>
      <c r="AX61" s="65" t="s">
        <v>3043</v>
      </c>
      <c r="AY61" s="52" t="s">
        <v>2283</v>
      </c>
      <c r="BB61" s="44" t="s">
        <v>4114</v>
      </c>
      <c r="BC61" s="63" t="s">
        <v>2884</v>
      </c>
      <c r="BD61" s="44" t="s">
        <v>3530</v>
      </c>
      <c r="BF61" s="63" t="s">
        <v>2070</v>
      </c>
      <c r="BI61" s="44" t="s">
        <v>3156</v>
      </c>
      <c r="BM61" s="63" t="s">
        <v>3877</v>
      </c>
      <c r="BO61" s="48" t="s">
        <v>7201</v>
      </c>
      <c r="CC61" s="44" t="s">
        <v>5029</v>
      </c>
      <c r="CE61" s="44" t="s">
        <v>4902</v>
      </c>
      <c r="CG61" s="44" t="s">
        <v>5198</v>
      </c>
      <c r="CI61" s="44" t="s">
        <v>7019</v>
      </c>
      <c r="CL61" s="44" t="s">
        <v>4073</v>
      </c>
    </row>
    <row r="62" spans="2:99" ht="12" customHeight="1">
      <c r="C62" s="63" t="s">
        <v>4498</v>
      </c>
      <c r="D62" s="65" t="s">
        <v>6716</v>
      </c>
      <c r="E62" s="44" t="s">
        <v>1979</v>
      </c>
      <c r="H62" s="69" t="s">
        <v>1743</v>
      </c>
      <c r="J62" s="65" t="s">
        <v>3146</v>
      </c>
      <c r="K62" s="71" t="s">
        <v>184</v>
      </c>
      <c r="L62" s="69" t="s">
        <v>3383</v>
      </c>
      <c r="M62" s="44" t="s">
        <v>6298</v>
      </c>
      <c r="N62" s="55" t="s">
        <v>2295</v>
      </c>
      <c r="O62" s="55"/>
      <c r="R62" s="55" t="s">
        <v>528</v>
      </c>
      <c r="S62" s="65" t="s">
        <v>7382</v>
      </c>
      <c r="T62" s="53" t="s">
        <v>564</v>
      </c>
      <c r="U62" s="65" t="s">
        <v>654</v>
      </c>
      <c r="Y62" s="63" t="s">
        <v>193</v>
      </c>
      <c r="AB62" s="49" t="s">
        <v>6562</v>
      </c>
      <c r="AF62" s="65" t="s">
        <v>397</v>
      </c>
      <c r="AJ62" s="63" t="s">
        <v>3242</v>
      </c>
      <c r="AN62" s="44" t="s">
        <v>2860</v>
      </c>
      <c r="AP62" s="44" t="s">
        <v>7345</v>
      </c>
      <c r="AQ62" s="65" t="s">
        <v>2395</v>
      </c>
      <c r="AS62" s="65" t="s">
        <v>2374</v>
      </c>
      <c r="AT62" s="44" t="s">
        <v>642</v>
      </c>
      <c r="AU62" s="63" t="s">
        <v>6892</v>
      </c>
      <c r="AX62" s="65" t="s">
        <v>2103</v>
      </c>
      <c r="AY62" s="55" t="s">
        <v>2285</v>
      </c>
      <c r="BB62" s="44" t="s">
        <v>4106</v>
      </c>
      <c r="BC62" s="63" t="s">
        <v>2882</v>
      </c>
      <c r="BD62" s="44" t="s">
        <v>4146</v>
      </c>
      <c r="BF62" s="63" t="s">
        <v>2212</v>
      </c>
      <c r="BM62" s="63" t="s">
        <v>4467</v>
      </c>
      <c r="BO62" s="48" t="s">
        <v>7202</v>
      </c>
      <c r="CC62" s="44" t="s">
        <v>5030</v>
      </c>
      <c r="CE62" s="44" t="s">
        <v>4950</v>
      </c>
      <c r="CG62" s="44" t="s">
        <v>5195</v>
      </c>
      <c r="CI62" s="44" t="s">
        <v>6919</v>
      </c>
      <c r="CL62" s="44" t="s">
        <v>4074</v>
      </c>
    </row>
    <row r="63" spans="2:99" ht="13.5" customHeight="1">
      <c r="C63" s="63" t="s">
        <v>3753</v>
      </c>
      <c r="D63" s="76" t="s">
        <v>1126</v>
      </c>
      <c r="E63" s="44" t="s">
        <v>1962</v>
      </c>
      <c r="H63" s="65" t="s">
        <v>1744</v>
      </c>
      <c r="J63" s="65" t="s">
        <v>3147</v>
      </c>
      <c r="K63" s="63" t="s">
        <v>1162</v>
      </c>
      <c r="L63" s="69" t="s">
        <v>3363</v>
      </c>
      <c r="M63" s="44" t="s">
        <v>297</v>
      </c>
      <c r="N63" s="44" t="s">
        <v>1884</v>
      </c>
      <c r="R63" s="44" t="s">
        <v>2101</v>
      </c>
      <c r="S63" s="65" t="s">
        <v>7383</v>
      </c>
      <c r="T63" s="44" t="s">
        <v>3459</v>
      </c>
      <c r="U63" s="71" t="s">
        <v>613</v>
      </c>
      <c r="Y63" s="69" t="s">
        <v>194</v>
      </c>
      <c r="AB63" s="49" t="s">
        <v>6563</v>
      </c>
      <c r="AF63" s="63" t="s">
        <v>1453</v>
      </c>
      <c r="AJ63" s="63" t="s">
        <v>3209</v>
      </c>
      <c r="AN63" s="44" t="s">
        <v>1606</v>
      </c>
      <c r="AP63" s="44" t="s">
        <v>7346</v>
      </c>
      <c r="AQ63" s="65" t="s">
        <v>2396</v>
      </c>
      <c r="AS63" s="63" t="s">
        <v>1506</v>
      </c>
      <c r="AT63" s="44" t="s">
        <v>2091</v>
      </c>
      <c r="AU63" s="63" t="s">
        <v>1072</v>
      </c>
      <c r="AX63" s="65" t="s">
        <v>2880</v>
      </c>
      <c r="AY63" s="44" t="s">
        <v>2284</v>
      </c>
      <c r="BB63" s="44" t="s">
        <v>6318</v>
      </c>
      <c r="BC63" s="63" t="s">
        <v>1930</v>
      </c>
      <c r="BD63" s="44" t="s">
        <v>6403</v>
      </c>
      <c r="BF63" s="63" t="s">
        <v>2177</v>
      </c>
      <c r="BM63" s="63" t="s">
        <v>226</v>
      </c>
      <c r="BO63" s="48" t="s">
        <v>7203</v>
      </c>
      <c r="CC63" s="44" t="s">
        <v>5031</v>
      </c>
      <c r="CE63" s="44" t="s">
        <v>6861</v>
      </c>
      <c r="CG63" s="44" t="s">
        <v>5221</v>
      </c>
      <c r="CI63" s="44" t="s">
        <v>7091</v>
      </c>
      <c r="CL63" s="44" t="s">
        <v>4075</v>
      </c>
    </row>
    <row r="64" spans="2:99" ht="12" customHeight="1">
      <c r="C64" s="63" t="s">
        <v>3734</v>
      </c>
      <c r="D64" s="63" t="s">
        <v>6717</v>
      </c>
      <c r="E64" s="53" t="s">
        <v>529</v>
      </c>
      <c r="H64" s="65" t="s">
        <v>1745</v>
      </c>
      <c r="J64" s="65" t="s">
        <v>2987</v>
      </c>
      <c r="K64" s="63" t="s">
        <v>1163</v>
      </c>
      <c r="L64" s="63" t="s">
        <v>3390</v>
      </c>
      <c r="M64" s="44" t="s">
        <v>6299</v>
      </c>
      <c r="N64" s="52" t="s">
        <v>1885</v>
      </c>
      <c r="R64" s="44" t="s">
        <v>2102</v>
      </c>
      <c r="S64" s="65" t="s">
        <v>1064</v>
      </c>
      <c r="T64" s="44" t="s">
        <v>3493</v>
      </c>
      <c r="U64" s="69" t="s">
        <v>614</v>
      </c>
      <c r="Y64" s="63" t="s">
        <v>195</v>
      </c>
      <c r="AB64" s="49" t="s">
        <v>1499</v>
      </c>
      <c r="AF64" s="65" t="s">
        <v>398</v>
      </c>
      <c r="AJ64" s="63" t="s">
        <v>3210</v>
      </c>
      <c r="AN64" s="44" t="s">
        <v>4471</v>
      </c>
      <c r="AP64" s="48" t="s">
        <v>5315</v>
      </c>
      <c r="AQ64" s="65" t="s">
        <v>2397</v>
      </c>
      <c r="AS64" s="65" t="s">
        <v>2375</v>
      </c>
      <c r="AT64" s="44" t="s">
        <v>2092</v>
      </c>
      <c r="AU64" s="63" t="s">
        <v>6884</v>
      </c>
      <c r="AX64" s="65" t="s">
        <v>530</v>
      </c>
      <c r="AY64" s="44" t="s">
        <v>2286</v>
      </c>
      <c r="BB64" s="44" t="s">
        <v>6326</v>
      </c>
      <c r="BC64" s="64" t="s">
        <v>2854</v>
      </c>
      <c r="BD64" s="44" t="s">
        <v>1929</v>
      </c>
      <c r="BF64" s="63" t="s">
        <v>4419</v>
      </c>
      <c r="BM64" s="63" t="s">
        <v>3878</v>
      </c>
      <c r="BO64" s="48" t="s">
        <v>7204</v>
      </c>
      <c r="CC64" s="44" t="s">
        <v>5032</v>
      </c>
      <c r="CE64" s="44" t="s">
        <v>4986</v>
      </c>
      <c r="CG64" s="44" t="s">
        <v>5218</v>
      </c>
      <c r="CI64" s="44" t="s">
        <v>7071</v>
      </c>
      <c r="CL64" s="44" t="s">
        <v>4076</v>
      </c>
    </row>
    <row r="65" spans="3:90" ht="12" customHeight="1">
      <c r="C65" s="64" t="s">
        <v>1528</v>
      </c>
      <c r="D65" s="63" t="s">
        <v>6718</v>
      </c>
      <c r="E65" s="44" t="s">
        <v>1975</v>
      </c>
      <c r="H65" s="65" t="s">
        <v>1746</v>
      </c>
      <c r="J65" s="69" t="s">
        <v>1929</v>
      </c>
      <c r="K65" s="63" t="s">
        <v>5273</v>
      </c>
      <c r="L65" s="63" t="s">
        <v>4500</v>
      </c>
      <c r="N65" s="44" t="s">
        <v>1886</v>
      </c>
      <c r="R65" s="44" t="s">
        <v>2103</v>
      </c>
      <c r="S65" s="65" t="s">
        <v>109</v>
      </c>
      <c r="U65" s="63" t="s">
        <v>615</v>
      </c>
      <c r="Y65" s="63" t="s">
        <v>196</v>
      </c>
      <c r="AB65" s="49" t="s">
        <v>6512</v>
      </c>
      <c r="AF65" s="63" t="s">
        <v>6241</v>
      </c>
      <c r="AJ65" s="63" t="s">
        <v>3212</v>
      </c>
      <c r="AN65" s="44" t="s">
        <v>3156</v>
      </c>
      <c r="AP65" s="48" t="s">
        <v>5316</v>
      </c>
      <c r="AQ65" s="65" t="s">
        <v>2398</v>
      </c>
      <c r="AS65" s="65" t="s">
        <v>1068</v>
      </c>
      <c r="AT65" s="44" t="s">
        <v>2093</v>
      </c>
      <c r="AU65" s="63" t="s">
        <v>4239</v>
      </c>
      <c r="AX65" s="65" t="s">
        <v>3044</v>
      </c>
      <c r="AY65" s="44" t="s">
        <v>2287</v>
      </c>
      <c r="BB65" s="44" t="s">
        <v>5363</v>
      </c>
      <c r="BC65" s="65" t="s">
        <v>621</v>
      </c>
      <c r="BD65" s="44" t="s">
        <v>659</v>
      </c>
      <c r="BF65" s="63" t="s">
        <v>2077</v>
      </c>
      <c r="BM65" s="63" t="s">
        <v>3668</v>
      </c>
      <c r="BO65" s="48" t="s">
        <v>7205</v>
      </c>
      <c r="CC65" s="44" t="s">
        <v>5034</v>
      </c>
      <c r="CE65" s="44" t="s">
        <v>4990</v>
      </c>
      <c r="CG65" s="44" t="s">
        <v>5213</v>
      </c>
      <c r="CI65" s="44" t="s">
        <v>7051</v>
      </c>
      <c r="CL65" s="44" t="s">
        <v>4077</v>
      </c>
    </row>
    <row r="66" spans="3:90" ht="12" customHeight="1">
      <c r="C66" s="63" t="s">
        <v>2096</v>
      </c>
      <c r="D66" s="63" t="s">
        <v>6719</v>
      </c>
      <c r="E66" s="44" t="s">
        <v>1974</v>
      </c>
      <c r="H66" s="65" t="s">
        <v>1747</v>
      </c>
      <c r="J66" s="65" t="s">
        <v>2882</v>
      </c>
      <c r="K66" s="63" t="s">
        <v>1164</v>
      </c>
      <c r="L66" s="63" t="s">
        <v>3377</v>
      </c>
      <c r="N66" s="44" t="s">
        <v>1887</v>
      </c>
      <c r="R66" s="44" t="s">
        <v>2104</v>
      </c>
      <c r="S66" s="65" t="s">
        <v>7384</v>
      </c>
      <c r="U66" s="65" t="s">
        <v>655</v>
      </c>
      <c r="Y66" s="63" t="s">
        <v>1496</v>
      </c>
      <c r="AB66" s="49" t="s">
        <v>6545</v>
      </c>
      <c r="AF66" s="65" t="s">
        <v>709</v>
      </c>
      <c r="AJ66" s="63" t="s">
        <v>3534</v>
      </c>
      <c r="AN66" s="44" t="s">
        <v>4658</v>
      </c>
      <c r="AP66" s="44" t="s">
        <v>3266</v>
      </c>
      <c r="AQ66" s="65" t="s">
        <v>1158</v>
      </c>
      <c r="AS66" s="65" t="s">
        <v>1151</v>
      </c>
      <c r="AT66" s="55" t="s">
        <v>3918</v>
      </c>
      <c r="AU66" s="63" t="s">
        <v>4203</v>
      </c>
      <c r="AX66" s="65" t="s">
        <v>3045</v>
      </c>
      <c r="AY66" s="44" t="s">
        <v>2288</v>
      </c>
      <c r="BB66" s="44" t="s">
        <v>2849</v>
      </c>
      <c r="BC66" s="63" t="s">
        <v>734</v>
      </c>
      <c r="BD66" s="44" t="s">
        <v>2882</v>
      </c>
      <c r="BF66" s="63" t="s">
        <v>2081</v>
      </c>
      <c r="BM66" s="63" t="s">
        <v>3689</v>
      </c>
      <c r="BO66" s="48" t="s">
        <v>7206</v>
      </c>
      <c r="CC66" s="44" t="s">
        <v>5033</v>
      </c>
      <c r="CE66" s="44" t="s">
        <v>1871</v>
      </c>
      <c r="CG66" s="44" t="s">
        <v>5904</v>
      </c>
      <c r="CI66" s="44" t="s">
        <v>7079</v>
      </c>
      <c r="CL66" s="44" t="s">
        <v>4078</v>
      </c>
    </row>
    <row r="67" spans="3:90" ht="12" customHeight="1">
      <c r="C67" s="63" t="s">
        <v>3729</v>
      </c>
      <c r="D67" s="63" t="s">
        <v>6720</v>
      </c>
      <c r="E67" s="44" t="s">
        <v>1963</v>
      </c>
      <c r="H67" s="65" t="s">
        <v>1748</v>
      </c>
      <c r="J67" s="65" t="s">
        <v>3148</v>
      </c>
      <c r="K67" s="63" t="s">
        <v>5295</v>
      </c>
      <c r="L67" s="63" t="s">
        <v>3376</v>
      </c>
      <c r="N67" s="44" t="s">
        <v>1888</v>
      </c>
      <c r="R67" s="55" t="s">
        <v>530</v>
      </c>
      <c r="S67" s="65" t="s">
        <v>110</v>
      </c>
      <c r="U67" s="71" t="s">
        <v>616</v>
      </c>
      <c r="Y67" s="63" t="s">
        <v>1461</v>
      </c>
      <c r="AB67" s="49" t="s">
        <v>6544</v>
      </c>
      <c r="AF67" s="65" t="s">
        <v>800</v>
      </c>
      <c r="AJ67" s="63" t="s">
        <v>3243</v>
      </c>
      <c r="AN67" s="44" t="s">
        <v>5417</v>
      </c>
      <c r="AP67" s="44" t="s">
        <v>2989</v>
      </c>
      <c r="AQ67" s="65" t="s">
        <v>2399</v>
      </c>
      <c r="AS67" s="63" t="s">
        <v>3288</v>
      </c>
      <c r="AT67" s="44" t="s">
        <v>1867</v>
      </c>
      <c r="AU67" s="63" t="s">
        <v>4001</v>
      </c>
      <c r="AX67" s="65" t="s">
        <v>3046</v>
      </c>
      <c r="AY67" s="44" t="s">
        <v>2289</v>
      </c>
      <c r="BB67" s="48" t="s">
        <v>5356</v>
      </c>
      <c r="BC67" s="63" t="s">
        <v>2236</v>
      </c>
      <c r="BD67" s="44" t="s">
        <v>3149</v>
      </c>
      <c r="BF67" s="63" t="s">
        <v>2219</v>
      </c>
      <c r="BM67" s="63" t="s">
        <v>3906</v>
      </c>
      <c r="BO67" s="48" t="s">
        <v>7207</v>
      </c>
      <c r="CC67" s="44" t="s">
        <v>5035</v>
      </c>
      <c r="CE67" s="44" t="s">
        <v>4938</v>
      </c>
      <c r="CG67" s="44" t="s">
        <v>6386</v>
      </c>
      <c r="CI67" s="44" t="s">
        <v>7008</v>
      </c>
      <c r="CL67" s="44" t="s">
        <v>4079</v>
      </c>
    </row>
    <row r="68" spans="3:90" ht="12" customHeight="1">
      <c r="C68" s="68" t="s">
        <v>2194</v>
      </c>
      <c r="D68" s="63" t="s">
        <v>6721</v>
      </c>
      <c r="E68" s="52" t="s">
        <v>1904</v>
      </c>
      <c r="H68" s="69" t="s">
        <v>1749</v>
      </c>
      <c r="J68" s="65" t="s">
        <v>3149</v>
      </c>
      <c r="K68" s="44" t="s">
        <v>7323</v>
      </c>
      <c r="L68" s="63" t="s">
        <v>3364</v>
      </c>
      <c r="N68" s="44" t="s">
        <v>3420</v>
      </c>
      <c r="R68" s="44" t="s">
        <v>530</v>
      </c>
      <c r="S68" s="65" t="s">
        <v>111</v>
      </c>
      <c r="U68" s="69" t="s">
        <v>617</v>
      </c>
      <c r="Y68" s="63" t="s">
        <v>197</v>
      </c>
      <c r="AB68" s="49" t="s">
        <v>4379</v>
      </c>
      <c r="AF68" s="65" t="s">
        <v>801</v>
      </c>
      <c r="AJ68" s="63" t="s">
        <v>3531</v>
      </c>
      <c r="AN68" s="44" t="s">
        <v>5419</v>
      </c>
      <c r="AP68" s="44" t="s">
        <v>5317</v>
      </c>
      <c r="AQ68" s="65" t="s">
        <v>2400</v>
      </c>
      <c r="AS68" s="63" t="s">
        <v>161</v>
      </c>
      <c r="AT68" s="44" t="s">
        <v>3734</v>
      </c>
      <c r="AU68" s="63" t="s">
        <v>6796</v>
      </c>
      <c r="AX68" s="65" t="s">
        <v>531</v>
      </c>
      <c r="BB68" s="44" t="s">
        <v>2951</v>
      </c>
      <c r="BC68" s="63" t="s">
        <v>1976</v>
      </c>
      <c r="BD68" s="44" t="s">
        <v>7122</v>
      </c>
      <c r="BF68" s="63" t="s">
        <v>4420</v>
      </c>
      <c r="BM68" s="63" t="s">
        <v>3879</v>
      </c>
      <c r="BO68" s="48" t="s">
        <v>7208</v>
      </c>
      <c r="CC68" s="44" t="s">
        <v>5036</v>
      </c>
      <c r="CE68" s="44" t="s">
        <v>5017</v>
      </c>
      <c r="CG68" s="44" t="s">
        <v>6377</v>
      </c>
      <c r="CI68" s="44" t="s">
        <v>7016</v>
      </c>
      <c r="CL68" s="44" t="s">
        <v>4080</v>
      </c>
    </row>
    <row r="69" spans="3:90" ht="12" customHeight="1">
      <c r="C69" s="68" t="s">
        <v>4501</v>
      </c>
      <c r="D69" s="63" t="s">
        <v>6722</v>
      </c>
      <c r="E69" s="52" t="s">
        <v>1936</v>
      </c>
      <c r="H69" s="69" t="s">
        <v>1750</v>
      </c>
      <c r="J69" s="65" t="s">
        <v>2236</v>
      </c>
      <c r="K69" s="63" t="s">
        <v>1165</v>
      </c>
      <c r="L69" s="69" t="s">
        <v>3365</v>
      </c>
      <c r="N69" s="44" t="s">
        <v>1651</v>
      </c>
      <c r="R69" s="44" t="s">
        <v>2105</v>
      </c>
      <c r="S69" s="65" t="s">
        <v>7385</v>
      </c>
      <c r="U69" s="74" t="s">
        <v>618</v>
      </c>
      <c r="Y69" s="63" t="s">
        <v>1022</v>
      </c>
      <c r="AB69" s="49" t="s">
        <v>6539</v>
      </c>
      <c r="AF69" s="65" t="s">
        <v>802</v>
      </c>
      <c r="AJ69" s="63" t="s">
        <v>659</v>
      </c>
      <c r="AN69" s="44" t="s">
        <v>1646</v>
      </c>
      <c r="AP69" s="44" t="s">
        <v>5318</v>
      </c>
      <c r="AQ69" s="65" t="s">
        <v>2401</v>
      </c>
      <c r="AS69" s="65" t="s">
        <v>2376</v>
      </c>
      <c r="AT69" s="44" t="s">
        <v>2094</v>
      </c>
      <c r="AU69" s="63" t="s">
        <v>3997</v>
      </c>
      <c r="AX69" s="65" t="s">
        <v>3047</v>
      </c>
      <c r="BB69" s="44" t="s">
        <v>612</v>
      </c>
      <c r="BC69" s="65" t="s">
        <v>2860</v>
      </c>
      <c r="BD69" s="44" t="s">
        <v>3549</v>
      </c>
      <c r="BF69" s="63" t="s">
        <v>4421</v>
      </c>
      <c r="BM69" s="63" t="s">
        <v>3909</v>
      </c>
      <c r="BO69" s="48" t="s">
        <v>7209</v>
      </c>
      <c r="CC69" s="44" t="s">
        <v>5037</v>
      </c>
      <c r="CE69" s="44" t="s">
        <v>5059</v>
      </c>
      <c r="CG69" s="44" t="s">
        <v>5214</v>
      </c>
      <c r="CI69" s="44" t="s">
        <v>6670</v>
      </c>
      <c r="CL69" s="44" t="s">
        <v>4081</v>
      </c>
    </row>
    <row r="70" spans="3:90" ht="12" customHeight="1">
      <c r="C70" s="68" t="s">
        <v>2146</v>
      </c>
      <c r="D70" s="63" t="s">
        <v>6723</v>
      </c>
      <c r="E70" s="44" t="s">
        <v>3464</v>
      </c>
      <c r="H70" s="69" t="s">
        <v>1751</v>
      </c>
      <c r="J70" s="65" t="s">
        <v>661</v>
      </c>
      <c r="K70" s="63" t="s">
        <v>1166</v>
      </c>
      <c r="L70" s="63" t="s">
        <v>3398</v>
      </c>
      <c r="R70" s="44" t="s">
        <v>2106</v>
      </c>
      <c r="S70" s="65" t="s">
        <v>6777</v>
      </c>
      <c r="U70" s="65" t="s">
        <v>656</v>
      </c>
      <c r="Y70" s="63" t="s">
        <v>358</v>
      </c>
      <c r="AB70" s="49" t="s">
        <v>3942</v>
      </c>
      <c r="AF70" s="63" t="s">
        <v>5446</v>
      </c>
      <c r="AJ70" s="63" t="s">
        <v>3251</v>
      </c>
      <c r="AN70" s="44" t="s">
        <v>5416</v>
      </c>
      <c r="AP70" s="48" t="s">
        <v>5319</v>
      </c>
      <c r="AQ70" s="67" t="s">
        <v>3099</v>
      </c>
      <c r="AS70" s="65" t="s">
        <v>2377</v>
      </c>
      <c r="AT70" s="44" t="s">
        <v>1528</v>
      </c>
      <c r="AU70" s="63" t="s">
        <v>6891</v>
      </c>
      <c r="AX70" s="65" t="s">
        <v>3048</v>
      </c>
      <c r="BB70" s="44" t="s">
        <v>6310</v>
      </c>
      <c r="BC70" s="63" t="s">
        <v>1606</v>
      </c>
      <c r="BD70" s="44" t="s">
        <v>7108</v>
      </c>
      <c r="BF70" s="63" t="s">
        <v>4502</v>
      </c>
      <c r="BM70" s="63" t="s">
        <v>3386</v>
      </c>
      <c r="BO70" s="48" t="s">
        <v>7210</v>
      </c>
      <c r="CC70" s="44" t="s">
        <v>5038</v>
      </c>
      <c r="CE70" s="44" t="s">
        <v>5018</v>
      </c>
      <c r="CG70" s="44" t="s">
        <v>5208</v>
      </c>
      <c r="CI70" s="44" t="s">
        <v>6990</v>
      </c>
      <c r="CL70" s="44" t="s">
        <v>4082</v>
      </c>
    </row>
    <row r="71" spans="3:90" ht="12" customHeight="1">
      <c r="C71" s="68" t="s">
        <v>2195</v>
      </c>
      <c r="D71" s="63" t="s">
        <v>6724</v>
      </c>
      <c r="E71" s="44" t="s">
        <v>4503</v>
      </c>
      <c r="H71" s="65" t="s">
        <v>1752</v>
      </c>
      <c r="J71" s="65" t="s">
        <v>3150</v>
      </c>
      <c r="K71" s="63" t="s">
        <v>1167</v>
      </c>
      <c r="L71" s="63" t="s">
        <v>3399</v>
      </c>
      <c r="R71" s="55" t="s">
        <v>531</v>
      </c>
      <c r="S71" s="65" t="s">
        <v>7386</v>
      </c>
      <c r="U71" s="63" t="s">
        <v>619</v>
      </c>
      <c r="Y71" s="63" t="s">
        <v>198</v>
      </c>
      <c r="AB71" s="49" t="s">
        <v>3940</v>
      </c>
      <c r="AF71" s="63" t="s">
        <v>5447</v>
      </c>
      <c r="AJ71" s="63" t="s">
        <v>3551</v>
      </c>
      <c r="AN71" s="44" t="s">
        <v>288</v>
      </c>
      <c r="AP71" s="58" t="s">
        <v>5276</v>
      </c>
      <c r="AQ71" s="65" t="s">
        <v>2402</v>
      </c>
      <c r="AS71" s="65" t="s">
        <v>2378</v>
      </c>
      <c r="AT71" s="44" t="s">
        <v>2095</v>
      </c>
      <c r="AU71" s="63" t="s">
        <v>1457</v>
      </c>
      <c r="AX71" s="65" t="s">
        <v>3049</v>
      </c>
      <c r="BB71" s="44" t="s">
        <v>6493</v>
      </c>
      <c r="BC71" s="63" t="s">
        <v>2897</v>
      </c>
      <c r="BD71" s="44" t="s">
        <v>625</v>
      </c>
      <c r="BF71" s="63" t="s">
        <v>3550</v>
      </c>
      <c r="BM71" s="63" t="s">
        <v>3880</v>
      </c>
      <c r="BO71" s="48" t="s">
        <v>7211</v>
      </c>
      <c r="CC71" s="44" t="s">
        <v>5039</v>
      </c>
      <c r="CE71" s="44" t="s">
        <v>4362</v>
      </c>
      <c r="CG71" s="44" t="s">
        <v>5899</v>
      </c>
      <c r="CI71" s="44" t="s">
        <v>7096</v>
      </c>
      <c r="CL71" s="44" t="s">
        <v>4083</v>
      </c>
    </row>
    <row r="72" spans="3:90" ht="12" customHeight="1">
      <c r="C72" s="68" t="s">
        <v>604</v>
      </c>
      <c r="D72" s="63" t="s">
        <v>4132</v>
      </c>
      <c r="H72" s="69" t="s">
        <v>1753</v>
      </c>
      <c r="J72" s="75" t="s">
        <v>3151</v>
      </c>
      <c r="K72" s="71" t="s">
        <v>1168</v>
      </c>
      <c r="L72" s="63" t="s">
        <v>3400</v>
      </c>
      <c r="R72" s="55" t="s">
        <v>538</v>
      </c>
      <c r="S72" s="71" t="s">
        <v>7387</v>
      </c>
      <c r="U72" s="65" t="s">
        <v>657</v>
      </c>
      <c r="Y72" s="63" t="s">
        <v>147</v>
      </c>
      <c r="AB72" s="49" t="s">
        <v>6538</v>
      </c>
      <c r="AF72" s="65" t="s">
        <v>803</v>
      </c>
      <c r="AJ72" s="63" t="s">
        <v>3252</v>
      </c>
      <c r="AN72" s="44" t="s">
        <v>4167</v>
      </c>
      <c r="AP72" s="44" t="s">
        <v>7347</v>
      </c>
      <c r="AQ72" s="65" t="s">
        <v>2403</v>
      </c>
      <c r="AS72" s="65" t="s">
        <v>4411</v>
      </c>
      <c r="AT72" s="44" t="s">
        <v>2096</v>
      </c>
      <c r="AU72" s="63" t="s">
        <v>3194</v>
      </c>
      <c r="AX72" s="65" t="s">
        <v>3050</v>
      </c>
      <c r="BB72" s="44" t="s">
        <v>3427</v>
      </c>
      <c r="BC72" s="63" t="s">
        <v>2907</v>
      </c>
      <c r="BD72" s="44" t="s">
        <v>3080</v>
      </c>
      <c r="BF72" s="63" t="s">
        <v>3529</v>
      </c>
      <c r="BM72" s="63" t="s">
        <v>1130</v>
      </c>
      <c r="BO72" s="48" t="s">
        <v>7212</v>
      </c>
      <c r="CC72" s="44" t="s">
        <v>256</v>
      </c>
      <c r="CE72" s="44" t="s">
        <v>6864</v>
      </c>
      <c r="CG72" s="44" t="s">
        <v>5196</v>
      </c>
      <c r="CI72" s="44" t="s">
        <v>7073</v>
      </c>
      <c r="CL72" s="44" t="s">
        <v>4084</v>
      </c>
    </row>
    <row r="73" spans="3:90" ht="12" customHeight="1">
      <c r="C73" s="90" t="s">
        <v>2147</v>
      </c>
      <c r="D73" s="76" t="s">
        <v>6725</v>
      </c>
      <c r="H73" s="65" t="s">
        <v>1754</v>
      </c>
      <c r="J73" s="65" t="s">
        <v>3152</v>
      </c>
      <c r="K73" s="69" t="s">
        <v>1169</v>
      </c>
      <c r="L73" s="63" t="s">
        <v>3401</v>
      </c>
      <c r="R73" s="44" t="s">
        <v>2107</v>
      </c>
      <c r="S73" s="65" t="s">
        <v>7388</v>
      </c>
      <c r="U73" s="65" t="s">
        <v>658</v>
      </c>
      <c r="Y73" s="63" t="s">
        <v>199</v>
      </c>
      <c r="AB73" s="49" t="s">
        <v>4385</v>
      </c>
      <c r="AF73" s="63" t="s">
        <v>4302</v>
      </c>
      <c r="AJ73" s="63" t="s">
        <v>3549</v>
      </c>
      <c r="AN73" s="44" t="s">
        <v>5423</v>
      </c>
      <c r="AP73" s="44" t="s">
        <v>5277</v>
      </c>
      <c r="AQ73" s="63" t="s">
        <v>4508</v>
      </c>
      <c r="AS73" s="65" t="s">
        <v>2379</v>
      </c>
      <c r="AT73" s="44" t="s">
        <v>2097</v>
      </c>
      <c r="AU73" s="63" t="s">
        <v>4214</v>
      </c>
      <c r="AX73" s="65" t="s">
        <v>3051</v>
      </c>
      <c r="BB73" s="44" t="s">
        <v>4103</v>
      </c>
      <c r="BC73" s="65" t="s">
        <v>2858</v>
      </c>
      <c r="BD73" s="44" t="s">
        <v>7123</v>
      </c>
      <c r="BF73" s="63" t="s">
        <v>4422</v>
      </c>
      <c r="BM73" s="63" t="s">
        <v>707</v>
      </c>
      <c r="BO73" s="48" t="s">
        <v>7213</v>
      </c>
      <c r="CC73" s="44" t="s">
        <v>5040</v>
      </c>
      <c r="CE73" s="44" t="s">
        <v>6871</v>
      </c>
      <c r="CG73" s="44" t="s">
        <v>5907</v>
      </c>
      <c r="CI73" s="44" t="s">
        <v>7031</v>
      </c>
      <c r="CL73" s="44" t="s">
        <v>4085</v>
      </c>
    </row>
    <row r="74" spans="3:90" ht="12" customHeight="1">
      <c r="C74" s="68" t="s">
        <v>2148</v>
      </c>
      <c r="D74" s="63" t="s">
        <v>6726</v>
      </c>
      <c r="H74" s="65" t="s">
        <v>1755</v>
      </c>
      <c r="J74" s="65" t="s">
        <v>3153</v>
      </c>
      <c r="K74" s="63" t="s">
        <v>5296</v>
      </c>
      <c r="L74" s="63" t="s">
        <v>3402</v>
      </c>
      <c r="R74" s="44" t="s">
        <v>2108</v>
      </c>
      <c r="S74" s="65" t="s">
        <v>7389</v>
      </c>
      <c r="U74" s="63" t="s">
        <v>620</v>
      </c>
      <c r="Y74" s="63" t="s">
        <v>200</v>
      </c>
      <c r="AB74" s="49" t="s">
        <v>6546</v>
      </c>
      <c r="AF74" s="63" t="s">
        <v>4235</v>
      </c>
      <c r="AJ74" s="63" t="s">
        <v>3264</v>
      </c>
      <c r="AN74" s="44" t="s">
        <v>2280</v>
      </c>
      <c r="AP74" s="44" t="s">
        <v>5278</v>
      </c>
      <c r="AQ74" s="65" t="s">
        <v>2404</v>
      </c>
      <c r="AS74" s="63" t="s">
        <v>510</v>
      </c>
      <c r="AT74" s="44" t="s">
        <v>2098</v>
      </c>
      <c r="AU74" s="63" t="s">
        <v>3345</v>
      </c>
      <c r="AX74" s="65" t="s">
        <v>3052</v>
      </c>
      <c r="BB74" s="44" t="s">
        <v>2581</v>
      </c>
      <c r="BC74" s="63" t="s">
        <v>627</v>
      </c>
      <c r="BD74" s="44" t="s">
        <v>3542</v>
      </c>
      <c r="BF74" s="63" t="s">
        <v>4506</v>
      </c>
      <c r="BM74" s="63" t="s">
        <v>1469</v>
      </c>
      <c r="BO74" s="48" t="s">
        <v>7214</v>
      </c>
      <c r="CC74" s="44" t="s">
        <v>5041</v>
      </c>
      <c r="CE74" s="44" t="s">
        <v>1878</v>
      </c>
      <c r="CG74" s="44" t="s">
        <v>5212</v>
      </c>
      <c r="CI74" s="44" t="s">
        <v>7055</v>
      </c>
      <c r="CL74" s="44" t="s">
        <v>4086</v>
      </c>
    </row>
    <row r="75" spans="3:90" ht="12" customHeight="1">
      <c r="C75" s="68" t="s">
        <v>2149</v>
      </c>
      <c r="D75" s="63" t="s">
        <v>6727</v>
      </c>
      <c r="H75" s="69" t="s">
        <v>1756</v>
      </c>
      <c r="J75" s="65" t="s">
        <v>624</v>
      </c>
      <c r="K75" s="44" t="s">
        <v>7309</v>
      </c>
      <c r="L75" s="63" t="s">
        <v>3403</v>
      </c>
      <c r="R75" s="44" t="s">
        <v>2109</v>
      </c>
      <c r="S75" s="65" t="s">
        <v>7390</v>
      </c>
      <c r="U75" s="65" t="s">
        <v>659</v>
      </c>
      <c r="Y75" s="65" t="s">
        <v>1414</v>
      </c>
      <c r="AB75" s="49" t="s">
        <v>6522</v>
      </c>
      <c r="AF75" s="63" t="s">
        <v>4289</v>
      </c>
      <c r="AJ75" s="63" t="s">
        <v>3528</v>
      </c>
      <c r="AN75" s="44" t="s">
        <v>665</v>
      </c>
      <c r="AP75" s="44" t="s">
        <v>1250</v>
      </c>
      <c r="AQ75" s="63" t="s">
        <v>4511</v>
      </c>
      <c r="AS75" s="63" t="s">
        <v>162</v>
      </c>
      <c r="AT75" s="44" t="s">
        <v>597</v>
      </c>
      <c r="AU75" s="63" t="s">
        <v>1337</v>
      </c>
      <c r="AX75" s="65" t="s">
        <v>3053</v>
      </c>
      <c r="BB75" s="44" t="s">
        <v>2952</v>
      </c>
      <c r="BC75" s="65" t="s">
        <v>2357</v>
      </c>
      <c r="BD75" s="44" t="s">
        <v>288</v>
      </c>
      <c r="BF75" s="63" t="s">
        <v>3189</v>
      </c>
      <c r="BM75" s="63" t="s">
        <v>3907</v>
      </c>
      <c r="BO75" s="48" t="s">
        <v>7215</v>
      </c>
      <c r="CC75" s="44" t="s">
        <v>5042</v>
      </c>
      <c r="CE75" s="44" t="s">
        <v>5016</v>
      </c>
      <c r="CG75" s="44" t="s">
        <v>5215</v>
      </c>
      <c r="CI75" s="44" t="s">
        <v>7011</v>
      </c>
      <c r="CL75" s="44" t="s">
        <v>4087</v>
      </c>
    </row>
    <row r="76" spans="3:90" ht="12" customHeight="1">
      <c r="C76" s="68" t="s">
        <v>2150</v>
      </c>
      <c r="D76" s="63" t="s">
        <v>6728</v>
      </c>
      <c r="H76" s="69" t="s">
        <v>1757</v>
      </c>
      <c r="J76" s="69" t="s">
        <v>1607</v>
      </c>
      <c r="K76" s="63" t="s">
        <v>5247</v>
      </c>
      <c r="L76" s="63" t="s">
        <v>3404</v>
      </c>
      <c r="R76" s="55" t="s">
        <v>541</v>
      </c>
      <c r="S76" s="65" t="s">
        <v>7391</v>
      </c>
      <c r="U76" s="74" t="s">
        <v>621</v>
      </c>
      <c r="Y76" s="63" t="s">
        <v>1486</v>
      </c>
      <c r="AB76" s="49" t="s">
        <v>6536</v>
      </c>
      <c r="AF76" s="63" t="s">
        <v>4281</v>
      </c>
      <c r="AJ76" s="63" t="s">
        <v>3253</v>
      </c>
      <c r="AN76" s="44" t="s">
        <v>4154</v>
      </c>
      <c r="AP76" s="44" t="s">
        <v>7136</v>
      </c>
      <c r="AQ76" s="63" t="s">
        <v>2990</v>
      </c>
      <c r="AS76" s="63" t="s">
        <v>509</v>
      </c>
      <c r="AT76" s="44" t="s">
        <v>2099</v>
      </c>
      <c r="AU76" s="63" t="s">
        <v>3980</v>
      </c>
      <c r="AX76" s="65" t="s">
        <v>3054</v>
      </c>
      <c r="BB76" s="44" t="s">
        <v>6301</v>
      </c>
      <c r="BC76" s="65" t="s">
        <v>3221</v>
      </c>
      <c r="BD76" s="44" t="s">
        <v>4167</v>
      </c>
      <c r="BF76" s="63" t="s">
        <v>2185</v>
      </c>
      <c r="BM76" s="63" t="s">
        <v>4765</v>
      </c>
      <c r="BO76" s="48" t="s">
        <v>7216</v>
      </c>
      <c r="CC76" s="44" t="s">
        <v>3978</v>
      </c>
      <c r="CE76" s="44" t="s">
        <v>1880</v>
      </c>
      <c r="CG76" s="44" t="s">
        <v>5914</v>
      </c>
      <c r="CI76" s="44" t="s">
        <v>6947</v>
      </c>
      <c r="CL76" s="44" t="s">
        <v>4088</v>
      </c>
    </row>
    <row r="77" spans="3:90" ht="12" customHeight="1">
      <c r="C77" s="63" t="s">
        <v>644</v>
      </c>
      <c r="D77" s="63" t="s">
        <v>6729</v>
      </c>
      <c r="H77" s="65" t="s">
        <v>1758</v>
      </c>
      <c r="J77" s="65" t="s">
        <v>3154</v>
      </c>
      <c r="K77" s="63" t="s">
        <v>1170</v>
      </c>
      <c r="L77" s="63" t="s">
        <v>3405</v>
      </c>
      <c r="R77" s="55" t="s">
        <v>537</v>
      </c>
      <c r="S77" s="65" t="s">
        <v>7392</v>
      </c>
      <c r="U77" s="65" t="s">
        <v>660</v>
      </c>
      <c r="Y77" s="63" t="s">
        <v>201</v>
      </c>
      <c r="AB77" s="49" t="s">
        <v>4382</v>
      </c>
      <c r="AF77" s="65" t="s">
        <v>399</v>
      </c>
      <c r="AJ77" s="63" t="s">
        <v>1532</v>
      </c>
      <c r="AN77" s="44" t="s">
        <v>2043</v>
      </c>
      <c r="AP77" s="44" t="s">
        <v>7830</v>
      </c>
      <c r="AQ77" s="65" t="s">
        <v>2405</v>
      </c>
      <c r="AS77" s="63" t="s">
        <v>3602</v>
      </c>
      <c r="AT77" s="53" t="s">
        <v>542</v>
      </c>
      <c r="AU77" s="63" t="s">
        <v>6889</v>
      </c>
      <c r="AX77" s="65" t="s">
        <v>2108</v>
      </c>
      <c r="BB77" s="44" t="s">
        <v>541</v>
      </c>
      <c r="BC77" s="65" t="s">
        <v>2354</v>
      </c>
      <c r="BD77" s="44" t="s">
        <v>2202</v>
      </c>
      <c r="BF77" s="63" t="s">
        <v>4423</v>
      </c>
      <c r="BM77" s="63" t="s">
        <v>3586</v>
      </c>
      <c r="BO77" s="48" t="s">
        <v>7217</v>
      </c>
      <c r="CC77" s="44" t="s">
        <v>5043</v>
      </c>
      <c r="CE77" s="44" t="s">
        <v>2303</v>
      </c>
      <c r="CG77" s="44" t="s">
        <v>5895</v>
      </c>
      <c r="CI77" s="44" t="s">
        <v>6948</v>
      </c>
      <c r="CL77" s="44" t="s">
        <v>4089</v>
      </c>
    </row>
    <row r="78" spans="3:90" ht="12" customHeight="1">
      <c r="C78" s="89" t="s">
        <v>528</v>
      </c>
      <c r="D78" s="63" t="s">
        <v>6730</v>
      </c>
      <c r="H78" s="65" t="s">
        <v>1759</v>
      </c>
      <c r="J78" s="65" t="s">
        <v>3155</v>
      </c>
      <c r="K78" s="69" t="s">
        <v>1171</v>
      </c>
      <c r="L78" s="63" t="s">
        <v>3406</v>
      </c>
      <c r="R78" s="44" t="s">
        <v>521</v>
      </c>
      <c r="S78" s="65" t="s">
        <v>7393</v>
      </c>
      <c r="U78" s="65" t="s">
        <v>661</v>
      </c>
      <c r="Y78" s="63" t="s">
        <v>202</v>
      </c>
      <c r="AB78" s="49" t="s">
        <v>6547</v>
      </c>
      <c r="AF78" s="63" t="s">
        <v>755</v>
      </c>
      <c r="AJ78" s="63" t="s">
        <v>533</v>
      </c>
      <c r="AN78" s="44" t="s">
        <v>5407</v>
      </c>
      <c r="AP78" s="58" t="s">
        <v>1254</v>
      </c>
      <c r="AQ78" s="65" t="s">
        <v>2406</v>
      </c>
      <c r="AS78" s="65" t="s">
        <v>2380</v>
      </c>
      <c r="AT78" s="44" t="s">
        <v>6397</v>
      </c>
      <c r="AU78" s="63" t="s">
        <v>1111</v>
      </c>
      <c r="AX78" s="65" t="s">
        <v>3055</v>
      </c>
      <c r="BB78" s="44" t="s">
        <v>4115</v>
      </c>
      <c r="BC78" s="63" t="s">
        <v>628</v>
      </c>
      <c r="BD78" s="44" t="s">
        <v>7103</v>
      </c>
      <c r="BF78" s="63" t="s">
        <v>659</v>
      </c>
      <c r="BM78" s="63" t="s">
        <v>4509</v>
      </c>
      <c r="BO78" s="48" t="s">
        <v>7218</v>
      </c>
      <c r="CC78" s="44" t="s">
        <v>5044</v>
      </c>
      <c r="CE78" s="44" t="s">
        <v>5019</v>
      </c>
      <c r="CG78" s="44" t="s">
        <v>5909</v>
      </c>
      <c r="CI78" s="44" t="s">
        <v>6995</v>
      </c>
      <c r="CL78" s="44" t="s">
        <v>4090</v>
      </c>
    </row>
    <row r="79" spans="3:90" ht="12" customHeight="1">
      <c r="C79" s="68" t="s">
        <v>2151</v>
      </c>
      <c r="D79" s="63" t="s">
        <v>6731</v>
      </c>
      <c r="H79" s="65" t="s">
        <v>1760</v>
      </c>
      <c r="J79" s="65" t="s">
        <v>3156</v>
      </c>
      <c r="K79" s="71" t="s">
        <v>772</v>
      </c>
      <c r="L79" s="63" t="s">
        <v>3407</v>
      </c>
      <c r="R79" s="53" t="s">
        <v>520</v>
      </c>
      <c r="S79" s="65" t="s">
        <v>7394</v>
      </c>
      <c r="U79" s="69" t="s">
        <v>622</v>
      </c>
      <c r="Y79" s="63" t="s">
        <v>203</v>
      </c>
      <c r="AB79" s="49" t="s">
        <v>6557</v>
      </c>
      <c r="AF79" s="63" t="s">
        <v>5653</v>
      </c>
      <c r="AJ79" s="63" t="s">
        <v>3542</v>
      </c>
      <c r="AN79" s="44" t="s">
        <v>5405</v>
      </c>
      <c r="AP79" s="44" t="s">
        <v>1257</v>
      </c>
      <c r="AQ79" s="63" t="s">
        <v>1161</v>
      </c>
      <c r="AS79" s="65" t="s">
        <v>393</v>
      </c>
      <c r="AT79" s="44" t="s">
        <v>2100</v>
      </c>
      <c r="AU79" s="63" t="s">
        <v>1420</v>
      </c>
      <c r="AX79" s="65" t="s">
        <v>3056</v>
      </c>
      <c r="BB79" s="44" t="s">
        <v>654</v>
      </c>
      <c r="BC79" s="63" t="s">
        <v>1964</v>
      </c>
      <c r="BD79" s="44" t="s">
        <v>3361</v>
      </c>
      <c r="BF79" s="63" t="s">
        <v>3091</v>
      </c>
      <c r="BM79" s="63" t="s">
        <v>244</v>
      </c>
      <c r="BO79" s="48" t="s">
        <v>7219</v>
      </c>
      <c r="CC79" s="44" t="s">
        <v>4802</v>
      </c>
      <c r="CE79" s="44" t="s">
        <v>4985</v>
      </c>
      <c r="CG79" s="44" t="s">
        <v>5197</v>
      </c>
      <c r="CI79" s="44" t="s">
        <v>6942</v>
      </c>
      <c r="CL79" s="44" t="s">
        <v>4091</v>
      </c>
    </row>
    <row r="80" spans="3:90" ht="12" customHeight="1">
      <c r="C80" s="68" t="s">
        <v>2152</v>
      </c>
      <c r="D80" s="63" t="s">
        <v>3624</v>
      </c>
      <c r="H80" s="65" t="s">
        <v>1761</v>
      </c>
      <c r="J80" s="65" t="s">
        <v>3157</v>
      </c>
      <c r="K80" s="63" t="s">
        <v>3643</v>
      </c>
      <c r="L80" s="63" t="s">
        <v>3408</v>
      </c>
      <c r="R80" s="55" t="s">
        <v>533</v>
      </c>
      <c r="S80" s="65" t="s">
        <v>7395</v>
      </c>
      <c r="U80" s="65" t="s">
        <v>622</v>
      </c>
      <c r="Y80" s="63" t="s">
        <v>1404</v>
      </c>
      <c r="AB80" s="49" t="s">
        <v>1682</v>
      </c>
      <c r="AF80" s="63" t="s">
        <v>5635</v>
      </c>
      <c r="AJ80" s="63" t="s">
        <v>3527</v>
      </c>
      <c r="AN80" s="44" t="s">
        <v>5404</v>
      </c>
      <c r="AP80" s="44" t="s">
        <v>7127</v>
      </c>
      <c r="AQ80" s="65" t="s">
        <v>2407</v>
      </c>
      <c r="AS80" s="65" t="s">
        <v>796</v>
      </c>
      <c r="AT80" s="44" t="s">
        <v>6389</v>
      </c>
      <c r="AU80" s="63" t="s">
        <v>1133</v>
      </c>
      <c r="AX80" s="65" t="s">
        <v>2165</v>
      </c>
      <c r="BB80" s="44" t="s">
        <v>6322</v>
      </c>
      <c r="BC80" s="63" t="s">
        <v>2190</v>
      </c>
      <c r="BD80" s="44" t="s">
        <v>7114</v>
      </c>
      <c r="BF80" s="63" t="s">
        <v>3734</v>
      </c>
      <c r="BM80" s="63" t="s">
        <v>3715</v>
      </c>
      <c r="BO80" s="48" t="s">
        <v>7220</v>
      </c>
      <c r="CC80" s="44" t="s">
        <v>5045</v>
      </c>
      <c r="CE80" s="44" t="s">
        <v>4981</v>
      </c>
      <c r="CG80" s="44" t="s">
        <v>5204</v>
      </c>
      <c r="CI80" s="44" t="s">
        <v>6939</v>
      </c>
      <c r="CL80" s="44" t="s">
        <v>4092</v>
      </c>
    </row>
    <row r="81" spans="3:90" ht="12" customHeight="1">
      <c r="C81" s="89" t="s">
        <v>2153</v>
      </c>
      <c r="D81" s="63" t="s">
        <v>6732</v>
      </c>
      <c r="H81" s="65" t="s">
        <v>1762</v>
      </c>
      <c r="J81" s="65" t="s">
        <v>3157</v>
      </c>
      <c r="K81" s="63" t="s">
        <v>5264</v>
      </c>
      <c r="L81" s="63" t="s">
        <v>4512</v>
      </c>
      <c r="R81" s="55" t="s">
        <v>532</v>
      </c>
      <c r="S81" s="65" t="s">
        <v>7396</v>
      </c>
      <c r="U81" s="63" t="s">
        <v>623</v>
      </c>
      <c r="Y81" s="63" t="s">
        <v>1497</v>
      </c>
      <c r="AB81" s="49" t="s">
        <v>703</v>
      </c>
      <c r="AF81" s="63" t="s">
        <v>5654</v>
      </c>
      <c r="AJ81" s="63" t="s">
        <v>532</v>
      </c>
      <c r="AN81" s="44" t="s">
        <v>5408</v>
      </c>
      <c r="AP81" s="44" t="s">
        <v>5054</v>
      </c>
      <c r="AQ81" s="65" t="s">
        <v>4516</v>
      </c>
      <c r="AS81" s="65" t="s">
        <v>2381</v>
      </c>
      <c r="AT81" s="44" t="s">
        <v>528</v>
      </c>
      <c r="AU81" s="63" t="s">
        <v>6805</v>
      </c>
      <c r="AX81" s="65" t="s">
        <v>3057</v>
      </c>
      <c r="BB81" s="44" t="s">
        <v>3748</v>
      </c>
      <c r="BC81" s="63" t="s">
        <v>3224</v>
      </c>
      <c r="BD81" s="44" t="s">
        <v>3169</v>
      </c>
      <c r="BF81" s="63" t="s">
        <v>4424</v>
      </c>
      <c r="BM81" s="63" t="s">
        <v>2270</v>
      </c>
      <c r="BO81" s="48" t="s">
        <v>7221</v>
      </c>
      <c r="CC81" s="44" t="s">
        <v>5046</v>
      </c>
      <c r="CE81" s="44" t="s">
        <v>4983</v>
      </c>
      <c r="CG81" s="44" t="s">
        <v>5206</v>
      </c>
      <c r="CI81" s="44" t="s">
        <v>7005</v>
      </c>
      <c r="CL81" s="44" t="s">
        <v>4093</v>
      </c>
    </row>
    <row r="82" spans="3:90" ht="12" customHeight="1">
      <c r="C82" s="63" t="s">
        <v>3540</v>
      </c>
      <c r="D82" s="63" t="s">
        <v>6733</v>
      </c>
      <c r="H82" s="65" t="s">
        <v>1763</v>
      </c>
      <c r="J82" s="69" t="s">
        <v>533</v>
      </c>
      <c r="K82" s="63" t="s">
        <v>5367</v>
      </c>
      <c r="L82" s="63" t="s">
        <v>3407</v>
      </c>
      <c r="R82" s="55" t="s">
        <v>539</v>
      </c>
      <c r="S82" s="65" t="s">
        <v>7397</v>
      </c>
      <c r="U82" s="69" t="s">
        <v>624</v>
      </c>
      <c r="Y82" s="63" t="s">
        <v>204</v>
      </c>
      <c r="AB82" s="49" t="s">
        <v>6534</v>
      </c>
      <c r="AF82" s="65" t="s">
        <v>4489</v>
      </c>
      <c r="AJ82" s="63" t="s">
        <v>3533</v>
      </c>
      <c r="AN82" s="44" t="s">
        <v>5134</v>
      </c>
      <c r="AP82" s="44" t="s">
        <v>7348</v>
      </c>
      <c r="AQ82" s="65" t="s">
        <v>2408</v>
      </c>
      <c r="AS82" s="63" t="s">
        <v>4458</v>
      </c>
      <c r="AT82" s="44" t="s">
        <v>6402</v>
      </c>
      <c r="AU82" s="63" t="s">
        <v>4905</v>
      </c>
      <c r="AX82" s="65" t="s">
        <v>2167</v>
      </c>
      <c r="BB82" s="44" t="s">
        <v>4460</v>
      </c>
      <c r="BC82" s="65" t="s">
        <v>2859</v>
      </c>
      <c r="BD82" s="44" t="s">
        <v>626</v>
      </c>
      <c r="BF82" s="63" t="s">
        <v>4514</v>
      </c>
      <c r="BM82" s="63" t="s">
        <v>3690</v>
      </c>
      <c r="BO82" s="48" t="s">
        <v>7222</v>
      </c>
      <c r="CC82" s="44" t="s">
        <v>5047</v>
      </c>
      <c r="CE82" s="44" t="s">
        <v>4922</v>
      </c>
      <c r="CG82" s="44" t="s">
        <v>5220</v>
      </c>
      <c r="CI82" s="44" t="s">
        <v>6982</v>
      </c>
      <c r="CL82" s="44" t="s">
        <v>4094</v>
      </c>
    </row>
    <row r="83" spans="3:90" ht="12" customHeight="1">
      <c r="C83" s="68" t="s">
        <v>2154</v>
      </c>
      <c r="D83" s="63" t="s">
        <v>5187</v>
      </c>
      <c r="H83" s="65" t="s">
        <v>1764</v>
      </c>
      <c r="J83" s="65" t="s">
        <v>3158</v>
      </c>
      <c r="K83" s="63" t="s">
        <v>5127</v>
      </c>
      <c r="L83" s="63" t="s">
        <v>3409</v>
      </c>
      <c r="R83" s="55" t="s">
        <v>540</v>
      </c>
      <c r="S83" s="65" t="s">
        <v>7398</v>
      </c>
      <c r="U83" s="63" t="s">
        <v>625</v>
      </c>
      <c r="Y83" s="65" t="s">
        <v>1415</v>
      </c>
      <c r="AB83" s="49" t="s">
        <v>6542</v>
      </c>
      <c r="AF83" s="63" t="s">
        <v>5655</v>
      </c>
      <c r="AJ83" s="63" t="s">
        <v>3168</v>
      </c>
      <c r="AN83" s="44" t="s">
        <v>5135</v>
      </c>
      <c r="AP83" s="59" t="s">
        <v>5279</v>
      </c>
      <c r="AQ83" s="65" t="s">
        <v>2409</v>
      </c>
      <c r="AS83" s="65" t="s">
        <v>797</v>
      </c>
      <c r="AT83" s="44" t="s">
        <v>6401</v>
      </c>
      <c r="AU83" s="63" t="s">
        <v>6902</v>
      </c>
      <c r="AX83" s="65" t="s">
        <v>3058</v>
      </c>
      <c r="BB83" s="44" t="s">
        <v>4101</v>
      </c>
      <c r="BC83" s="63" t="s">
        <v>630</v>
      </c>
      <c r="BD83" s="44" t="s">
        <v>7115</v>
      </c>
      <c r="BF83" s="63" t="s">
        <v>4425</v>
      </c>
      <c r="BM83" s="63" t="s">
        <v>248</v>
      </c>
      <c r="BO83" s="48" t="s">
        <v>7223</v>
      </c>
      <c r="CC83" s="44" t="s">
        <v>1061</v>
      </c>
      <c r="CE83" s="44" t="s">
        <v>4496</v>
      </c>
      <c r="CG83" s="44" t="s">
        <v>5217</v>
      </c>
      <c r="CI83" s="44" t="s">
        <v>7038</v>
      </c>
      <c r="CL83" s="44" t="s">
        <v>4095</v>
      </c>
    </row>
    <row r="84" spans="3:90" ht="12" customHeight="1">
      <c r="C84" s="63" t="s">
        <v>0</v>
      </c>
      <c r="D84" s="63" t="s">
        <v>6734</v>
      </c>
      <c r="H84" s="65" t="s">
        <v>1765</v>
      </c>
      <c r="J84" s="69" t="s">
        <v>1880</v>
      </c>
      <c r="K84" s="65" t="s">
        <v>5284</v>
      </c>
      <c r="L84" s="63" t="s">
        <v>2261</v>
      </c>
      <c r="R84" s="55" t="s">
        <v>536</v>
      </c>
      <c r="S84" s="65" t="s">
        <v>112</v>
      </c>
      <c r="U84" s="65" t="s">
        <v>662</v>
      </c>
      <c r="Y84" s="70" t="s">
        <v>1462</v>
      </c>
      <c r="AB84" s="49" t="s">
        <v>1481</v>
      </c>
      <c r="AF84" s="63" t="s">
        <v>4286</v>
      </c>
      <c r="AJ84" s="63" t="s">
        <v>3547</v>
      </c>
      <c r="AN84" s="44" t="s">
        <v>5406</v>
      </c>
      <c r="AP84" s="44" t="s">
        <v>1930</v>
      </c>
      <c r="AQ84" s="65" t="s">
        <v>2410</v>
      </c>
      <c r="AS84" s="65" t="s">
        <v>394</v>
      </c>
      <c r="AT84" s="44" t="s">
        <v>4613</v>
      </c>
      <c r="AU84" s="63" t="s">
        <v>221</v>
      </c>
      <c r="AX84" s="65" t="s">
        <v>3059</v>
      </c>
      <c r="BB84" s="44" t="s">
        <v>4108</v>
      </c>
      <c r="BC84" s="63" t="s">
        <v>2889</v>
      </c>
      <c r="BD84" s="44" t="s">
        <v>4149</v>
      </c>
      <c r="BF84" s="63" t="s">
        <v>3187</v>
      </c>
      <c r="BM84" s="63" t="s">
        <v>4475</v>
      </c>
      <c r="BO84" s="48" t="s">
        <v>7224</v>
      </c>
      <c r="CC84" s="44" t="s">
        <v>303</v>
      </c>
      <c r="CE84" s="44" t="s">
        <v>4939</v>
      </c>
      <c r="CG84" s="44" t="s">
        <v>5219</v>
      </c>
      <c r="CI84" s="44" t="s">
        <v>6957</v>
      </c>
      <c r="CL84" s="44" t="s">
        <v>4096</v>
      </c>
    </row>
    <row r="85" spans="3:90" ht="12" customHeight="1">
      <c r="C85" s="68" t="s">
        <v>2155</v>
      </c>
      <c r="D85" s="63" t="s">
        <v>6735</v>
      </c>
      <c r="H85" s="65" t="s">
        <v>1766</v>
      </c>
      <c r="J85" s="73" t="s">
        <v>3080</v>
      </c>
      <c r="K85" s="63" t="s">
        <v>7319</v>
      </c>
      <c r="L85" s="63" t="s">
        <v>3410</v>
      </c>
      <c r="R85" s="53" t="s">
        <v>534</v>
      </c>
      <c r="S85" s="65" t="s">
        <v>7399</v>
      </c>
      <c r="U85" s="65" t="s">
        <v>663</v>
      </c>
      <c r="Y85" s="65" t="s">
        <v>1029</v>
      </c>
      <c r="AB85" s="49" t="s">
        <v>1487</v>
      </c>
      <c r="AF85" s="65" t="s">
        <v>400</v>
      </c>
      <c r="AJ85" s="63" t="s">
        <v>3546</v>
      </c>
      <c r="AN85" s="44" t="s">
        <v>5411</v>
      </c>
      <c r="AP85" s="44" t="s">
        <v>1046</v>
      </c>
      <c r="AQ85" s="65" t="s">
        <v>2411</v>
      </c>
      <c r="AS85" s="65" t="s">
        <v>3615</v>
      </c>
      <c r="AT85" s="44" t="s">
        <v>6399</v>
      </c>
      <c r="AU85" s="63" t="s">
        <v>1073</v>
      </c>
      <c r="AX85" s="65" t="s">
        <v>3060</v>
      </c>
      <c r="BB85" s="44" t="s">
        <v>6300</v>
      </c>
      <c r="BC85" s="63" t="s">
        <v>2886</v>
      </c>
      <c r="BD85" s="44" t="s">
        <v>7110</v>
      </c>
      <c r="BF85" s="63" t="s">
        <v>3132</v>
      </c>
      <c r="BM85" s="63" t="s">
        <v>3691</v>
      </c>
      <c r="BO85" s="48" t="s">
        <v>7225</v>
      </c>
      <c r="CC85" s="44" t="s">
        <v>522</v>
      </c>
      <c r="CE85" s="44" t="s">
        <v>4930</v>
      </c>
      <c r="CG85" s="44" t="s">
        <v>5201</v>
      </c>
      <c r="CI85" s="44" t="s">
        <v>6970</v>
      </c>
      <c r="CL85" s="44" t="s">
        <v>4097</v>
      </c>
    </row>
    <row r="86" spans="3:90" ht="12" customHeight="1">
      <c r="C86" s="89" t="s">
        <v>2156</v>
      </c>
      <c r="D86" s="76" t="s">
        <v>1893</v>
      </c>
      <c r="H86" s="65" t="s">
        <v>1767</v>
      </c>
      <c r="J86" s="65" t="s">
        <v>3159</v>
      </c>
      <c r="K86" s="71" t="s">
        <v>1172</v>
      </c>
      <c r="L86" s="63" t="s">
        <v>3411</v>
      </c>
      <c r="R86" s="55" t="s">
        <v>535</v>
      </c>
      <c r="S86" s="65" t="s">
        <v>7400</v>
      </c>
      <c r="U86" s="63" t="s">
        <v>626</v>
      </c>
      <c r="Y86" s="63" t="s">
        <v>205</v>
      </c>
      <c r="AB86" s="49" t="s">
        <v>6524</v>
      </c>
      <c r="AF86" s="65" t="s">
        <v>804</v>
      </c>
      <c r="AJ86" s="63" t="s">
        <v>3259</v>
      </c>
      <c r="AN86" s="44" t="s">
        <v>5413</v>
      </c>
      <c r="AP86" s="44" t="s">
        <v>7351</v>
      </c>
      <c r="AQ86" s="65" t="s">
        <v>2412</v>
      </c>
      <c r="AS86" s="65" t="s">
        <v>395</v>
      </c>
      <c r="AT86" s="44" t="s">
        <v>6398</v>
      </c>
      <c r="AU86" s="63" t="s">
        <v>1070</v>
      </c>
      <c r="AX86" s="65" t="s">
        <v>1927</v>
      </c>
      <c r="BB86" s="44" t="s">
        <v>6329</v>
      </c>
      <c r="BC86" s="63" t="s">
        <v>2900</v>
      </c>
      <c r="BD86" s="44" t="s">
        <v>665</v>
      </c>
      <c r="BF86" s="63" t="s">
        <v>4426</v>
      </c>
      <c r="BM86" s="63" t="s">
        <v>3692</v>
      </c>
      <c r="BO86" s="48" t="s">
        <v>7226</v>
      </c>
      <c r="CE86" s="44" t="s">
        <v>4973</v>
      </c>
      <c r="CG86" s="44" t="s">
        <v>5222</v>
      </c>
      <c r="CI86" s="44" t="s">
        <v>7022</v>
      </c>
      <c r="CL86" s="44" t="s">
        <v>4098</v>
      </c>
    </row>
    <row r="87" spans="3:90" ht="12" customHeight="1">
      <c r="C87" s="68" t="s">
        <v>2157</v>
      </c>
      <c r="D87" s="63" t="s">
        <v>1040</v>
      </c>
      <c r="H87" s="65" t="s">
        <v>1768</v>
      </c>
      <c r="J87" s="65" t="s">
        <v>3160</v>
      </c>
      <c r="K87" s="63" t="s">
        <v>1173</v>
      </c>
      <c r="L87" s="63" t="s">
        <v>3412</v>
      </c>
      <c r="R87" s="55" t="s">
        <v>529</v>
      </c>
      <c r="S87" s="65" t="s">
        <v>7401</v>
      </c>
      <c r="U87" s="73" t="s">
        <v>627</v>
      </c>
      <c r="Y87" s="63" t="s">
        <v>350</v>
      </c>
      <c r="AB87" s="49" t="s">
        <v>3941</v>
      </c>
      <c r="AF87" s="65" t="s">
        <v>805</v>
      </c>
      <c r="AJ87" s="63" t="s">
        <v>3263</v>
      </c>
      <c r="AN87" s="44" t="s">
        <v>2885</v>
      </c>
      <c r="AP87" s="44" t="s">
        <v>7831</v>
      </c>
      <c r="AQ87" s="65" t="s">
        <v>2413</v>
      </c>
      <c r="AS87" s="65" t="s">
        <v>2382</v>
      </c>
      <c r="AT87" s="44" t="s">
        <v>2101</v>
      </c>
      <c r="AU87" s="63" t="s">
        <v>3982</v>
      </c>
      <c r="AX87" s="65" t="s">
        <v>3061</v>
      </c>
      <c r="BB87" s="44" t="s">
        <v>2848</v>
      </c>
      <c r="BC87" s="63" t="s">
        <v>2898</v>
      </c>
      <c r="BD87" s="44" t="s">
        <v>3172</v>
      </c>
      <c r="BF87" s="63" t="s">
        <v>4517</v>
      </c>
      <c r="BM87" s="63" t="s">
        <v>3881</v>
      </c>
      <c r="BO87" s="48" t="s">
        <v>7227</v>
      </c>
      <c r="CE87" s="44" t="s">
        <v>5022</v>
      </c>
      <c r="CG87" s="44" t="s">
        <v>5199</v>
      </c>
      <c r="CI87" s="44" t="s">
        <v>6967</v>
      </c>
    </row>
    <row r="88" spans="3:90" ht="12" customHeight="1">
      <c r="C88" s="63" t="s">
        <v>3532</v>
      </c>
      <c r="D88" s="63" t="s">
        <v>6736</v>
      </c>
      <c r="H88" s="65" t="s">
        <v>1769</v>
      </c>
      <c r="J88" s="65" t="s">
        <v>2294</v>
      </c>
      <c r="K88" s="63" t="s">
        <v>1330</v>
      </c>
      <c r="L88" s="63" t="s">
        <v>3413</v>
      </c>
      <c r="S88" s="65" t="s">
        <v>7402</v>
      </c>
      <c r="U88" s="65" t="s">
        <v>539</v>
      </c>
      <c r="Y88" s="65" t="s">
        <v>1416</v>
      </c>
      <c r="AB88" s="49" t="s">
        <v>6532</v>
      </c>
      <c r="AF88" s="63" t="s">
        <v>5656</v>
      </c>
      <c r="AJ88" s="63" t="s">
        <v>2219</v>
      </c>
      <c r="AN88" s="44" t="s">
        <v>4153</v>
      </c>
      <c r="AP88" s="44" t="s">
        <v>7352</v>
      </c>
      <c r="AQ88" s="63" t="s">
        <v>2969</v>
      </c>
      <c r="AS88" s="63" t="s">
        <v>163</v>
      </c>
      <c r="AT88" s="44" t="s">
        <v>2102</v>
      </c>
      <c r="AU88" s="63" t="s">
        <v>1208</v>
      </c>
      <c r="AX88" s="65" t="s">
        <v>3062</v>
      </c>
      <c r="BB88" s="44" t="s">
        <v>6332</v>
      </c>
      <c r="BC88" s="63" t="s">
        <v>2895</v>
      </c>
      <c r="BD88" s="44" t="s">
        <v>4148</v>
      </c>
      <c r="BF88" s="63" t="s">
        <v>4427</v>
      </c>
      <c r="BM88" s="63" t="s">
        <v>3882</v>
      </c>
      <c r="BO88" s="48" t="s">
        <v>7228</v>
      </c>
      <c r="CE88" s="44" t="s">
        <v>6872</v>
      </c>
      <c r="CG88" s="44" t="s">
        <v>5216</v>
      </c>
      <c r="CI88" s="44" t="s">
        <v>7034</v>
      </c>
    </row>
    <row r="89" spans="3:90" ht="12" customHeight="1">
      <c r="C89" s="68" t="s">
        <v>2158</v>
      </c>
      <c r="D89" s="63" t="s">
        <v>6737</v>
      </c>
      <c r="H89" s="73" t="s">
        <v>1770</v>
      </c>
      <c r="J89" s="65" t="s">
        <v>3161</v>
      </c>
      <c r="K89" s="63" t="s">
        <v>1174</v>
      </c>
      <c r="L89" s="63" t="s">
        <v>3414</v>
      </c>
      <c r="S89" s="65" t="s">
        <v>7403</v>
      </c>
      <c r="U89" s="65" t="s">
        <v>664</v>
      </c>
      <c r="Y89" s="63" t="s">
        <v>4518</v>
      </c>
      <c r="AB89" s="49" t="s">
        <v>6552</v>
      </c>
      <c r="AF89" s="65" t="s">
        <v>806</v>
      </c>
      <c r="AJ89" s="63" t="s">
        <v>626</v>
      </c>
      <c r="AN89" s="44" t="s">
        <v>2207</v>
      </c>
      <c r="AP89" s="59" t="s">
        <v>2236</v>
      </c>
      <c r="AQ89" s="65" t="s">
        <v>2414</v>
      </c>
      <c r="AS89" s="65" t="s">
        <v>798</v>
      </c>
      <c r="AT89" s="44" t="s">
        <v>2103</v>
      </c>
      <c r="AU89" s="63" t="s">
        <v>1467</v>
      </c>
      <c r="AX89" s="65" t="s">
        <v>3063</v>
      </c>
      <c r="BB89" s="44" t="s">
        <v>6328</v>
      </c>
      <c r="BC89" s="63" t="s">
        <v>2883</v>
      </c>
      <c r="BD89" s="44" t="s">
        <v>7106</v>
      </c>
      <c r="BF89" s="63" t="s">
        <v>4428</v>
      </c>
      <c r="BM89" s="63" t="s">
        <v>3883</v>
      </c>
      <c r="BO89" s="48" t="s">
        <v>7229</v>
      </c>
      <c r="CE89" s="44" t="s">
        <v>4931</v>
      </c>
      <c r="CG89" s="44" t="s">
        <v>5233</v>
      </c>
      <c r="CI89" s="44" t="s">
        <v>6981</v>
      </c>
    </row>
    <row r="90" spans="3:90" ht="12" customHeight="1">
      <c r="C90" s="64" t="s">
        <v>2159</v>
      </c>
      <c r="D90" s="76" t="s">
        <v>6738</v>
      </c>
      <c r="H90" s="65" t="s">
        <v>1771</v>
      </c>
      <c r="J90" s="65" t="s">
        <v>3162</v>
      </c>
      <c r="K90" s="63" t="s">
        <v>5297</v>
      </c>
      <c r="L90" s="63" t="s">
        <v>4519</v>
      </c>
      <c r="S90" s="65" t="s">
        <v>7404</v>
      </c>
      <c r="U90" s="69" t="s">
        <v>628</v>
      </c>
      <c r="Y90" s="63" t="s">
        <v>1408</v>
      </c>
      <c r="AB90" s="49"/>
      <c r="AF90" s="63" t="s">
        <v>5657</v>
      </c>
      <c r="AJ90" s="63" t="s">
        <v>1978</v>
      </c>
      <c r="AN90" s="44" t="s">
        <v>6390</v>
      </c>
      <c r="AP90" s="44" t="s">
        <v>5324</v>
      </c>
      <c r="AQ90" s="65" t="s">
        <v>2415</v>
      </c>
      <c r="AS90" s="65" t="s">
        <v>2383</v>
      </c>
      <c r="AT90" s="44" t="s">
        <v>2104</v>
      </c>
      <c r="AU90" s="63" t="s">
        <v>4134</v>
      </c>
      <c r="AX90" s="65" t="s">
        <v>3064</v>
      </c>
      <c r="BB90" s="44" t="s">
        <v>659</v>
      </c>
      <c r="BC90" s="63" t="s">
        <v>2877</v>
      </c>
      <c r="BD90" s="44" t="s">
        <v>4154</v>
      </c>
      <c r="BF90" s="63" t="s">
        <v>4429</v>
      </c>
      <c r="BM90" s="63" t="s">
        <v>4532</v>
      </c>
      <c r="BO90" s="48" t="s">
        <v>7230</v>
      </c>
      <c r="CE90" s="44" t="s">
        <v>4917</v>
      </c>
      <c r="CG90" s="44" t="s">
        <v>5224</v>
      </c>
      <c r="CI90" s="44" t="s">
        <v>6932</v>
      </c>
    </row>
    <row r="91" spans="3:90" ht="12" customHeight="1">
      <c r="C91" s="63" t="s">
        <v>2103</v>
      </c>
      <c r="D91" s="63" t="s">
        <v>6739</v>
      </c>
      <c r="H91" s="65" t="s">
        <v>1772</v>
      </c>
      <c r="J91" s="65" t="s">
        <v>3163</v>
      </c>
      <c r="K91" s="63" t="s">
        <v>1175</v>
      </c>
      <c r="L91" s="63" t="s">
        <v>2290</v>
      </c>
      <c r="S91" s="65" t="s">
        <v>7405</v>
      </c>
      <c r="U91" s="65" t="s">
        <v>665</v>
      </c>
      <c r="Y91" s="63" t="s">
        <v>206</v>
      </c>
      <c r="AB91" s="49"/>
      <c r="AF91" s="65" t="s">
        <v>711</v>
      </c>
      <c r="AJ91" s="63" t="s">
        <v>3535</v>
      </c>
      <c r="AN91" s="44" t="s">
        <v>5425</v>
      </c>
      <c r="AP91" s="44" t="s">
        <v>5327</v>
      </c>
      <c r="AQ91" s="65" t="s">
        <v>1113</v>
      </c>
      <c r="AS91" s="65" t="s">
        <v>4480</v>
      </c>
      <c r="AT91" s="55" t="s">
        <v>530</v>
      </c>
      <c r="AU91" s="63" t="s">
        <v>3995</v>
      </c>
      <c r="AX91" s="65" t="s">
        <v>3065</v>
      </c>
      <c r="BB91" s="44" t="s">
        <v>2236</v>
      </c>
      <c r="BC91" s="63" t="s">
        <v>1975</v>
      </c>
      <c r="BD91" s="44" t="s">
        <v>7111</v>
      </c>
      <c r="BF91" s="98" t="s">
        <v>2147</v>
      </c>
      <c r="BM91" s="63" t="s">
        <v>3721</v>
      </c>
      <c r="BO91" s="48" t="s">
        <v>7231</v>
      </c>
      <c r="CE91" s="44" t="s">
        <v>4958</v>
      </c>
      <c r="CG91" s="44" t="s">
        <v>5913</v>
      </c>
      <c r="CI91" s="44" t="s">
        <v>6952</v>
      </c>
    </row>
    <row r="92" spans="3:90" ht="12" customHeight="1">
      <c r="C92" s="63" t="s">
        <v>3760</v>
      </c>
      <c r="D92" s="76" t="s">
        <v>6740</v>
      </c>
      <c r="H92" s="65" t="s">
        <v>4520</v>
      </c>
      <c r="J92" s="65" t="s">
        <v>3164</v>
      </c>
      <c r="K92" s="63" t="s">
        <v>5401</v>
      </c>
      <c r="L92" s="63" t="s">
        <v>3415</v>
      </c>
      <c r="S92" s="65" t="s">
        <v>7406</v>
      </c>
      <c r="U92" s="65" t="s">
        <v>666</v>
      </c>
      <c r="Y92" s="63" t="s">
        <v>367</v>
      </c>
      <c r="AB92" s="49"/>
      <c r="AF92" s="63" t="s">
        <v>5448</v>
      </c>
      <c r="AJ92" s="63" t="s">
        <v>3170</v>
      </c>
      <c r="AN92" s="44" t="s">
        <v>4162</v>
      </c>
      <c r="AP92" s="44" t="s">
        <v>5328</v>
      </c>
      <c r="AQ92" s="65" t="s">
        <v>4524</v>
      </c>
      <c r="AS92" s="65" t="s">
        <v>396</v>
      </c>
      <c r="AT92" s="44" t="s">
        <v>2105</v>
      </c>
      <c r="AU92" s="63" t="s">
        <v>3995</v>
      </c>
      <c r="AX92" s="65" t="s">
        <v>2172</v>
      </c>
      <c r="BB92" s="44" t="s">
        <v>661</v>
      </c>
      <c r="BC92" s="63" t="s">
        <v>2885</v>
      </c>
      <c r="BD92" s="44" t="s">
        <v>4793</v>
      </c>
      <c r="BF92" s="98" t="s">
        <v>4430</v>
      </c>
      <c r="BM92" s="63" t="s">
        <v>4534</v>
      </c>
      <c r="BO92" s="48" t="s">
        <v>7232</v>
      </c>
      <c r="CE92" s="44" t="s">
        <v>6857</v>
      </c>
      <c r="CG92" s="44" t="s">
        <v>5203</v>
      </c>
      <c r="CI92" s="44" t="s">
        <v>7094</v>
      </c>
    </row>
    <row r="93" spans="3:90" ht="12" customHeight="1">
      <c r="C93" s="63" t="s">
        <v>3766</v>
      </c>
      <c r="D93" s="63" t="s">
        <v>6741</v>
      </c>
      <c r="H93" s="65" t="s">
        <v>1773</v>
      </c>
      <c r="J93" s="65" t="s">
        <v>3165</v>
      </c>
      <c r="K93" s="63" t="s">
        <v>5107</v>
      </c>
      <c r="L93" s="63" t="s">
        <v>3416</v>
      </c>
      <c r="S93" s="65" t="s">
        <v>7407</v>
      </c>
      <c r="U93" s="63" t="s">
        <v>629</v>
      </c>
      <c r="Y93" s="63" t="s">
        <v>207</v>
      </c>
      <c r="AB93" s="49"/>
      <c r="AF93" s="63" t="s">
        <v>5449</v>
      </c>
      <c r="AJ93" s="63" t="s">
        <v>3543</v>
      </c>
      <c r="AP93" s="44" t="s">
        <v>5329</v>
      </c>
      <c r="AQ93" s="65" t="s">
        <v>2416</v>
      </c>
      <c r="AS93" s="65" t="s">
        <v>799</v>
      </c>
      <c r="AT93" s="44" t="s">
        <v>4608</v>
      </c>
      <c r="AU93" s="63" t="s">
        <v>1049</v>
      </c>
      <c r="AX93" s="65" t="s">
        <v>3066</v>
      </c>
      <c r="BB93" s="44" t="s">
        <v>1606</v>
      </c>
      <c r="BC93" s="63" t="s">
        <v>2879</v>
      </c>
      <c r="BD93" s="44" t="s">
        <v>2900</v>
      </c>
      <c r="BF93" s="63" t="s">
        <v>4431</v>
      </c>
      <c r="BM93" s="63" t="s">
        <v>3693</v>
      </c>
      <c r="BO93" s="48" t="s">
        <v>7233</v>
      </c>
      <c r="CE93" s="44" t="s">
        <v>4954</v>
      </c>
      <c r="CG93" s="44" t="s">
        <v>5223</v>
      </c>
      <c r="CI93" s="44" t="s">
        <v>6965</v>
      </c>
    </row>
    <row r="94" spans="3:90" ht="12" customHeight="1">
      <c r="C94" s="68" t="s">
        <v>2104</v>
      </c>
      <c r="D94" s="63" t="s">
        <v>6742</v>
      </c>
      <c r="H94" s="65" t="s">
        <v>1774</v>
      </c>
      <c r="J94" s="73" t="s">
        <v>3166</v>
      </c>
      <c r="K94" s="63" t="s">
        <v>5398</v>
      </c>
      <c r="L94" s="63" t="s">
        <v>3417</v>
      </c>
      <c r="S94" s="65" t="s">
        <v>7408</v>
      </c>
      <c r="U94" s="63" t="s">
        <v>630</v>
      </c>
      <c r="Y94" s="63" t="s">
        <v>208</v>
      </c>
      <c r="AB94" s="49"/>
      <c r="AF94" s="65" t="s">
        <v>401</v>
      </c>
      <c r="AJ94" s="63" t="s">
        <v>3173</v>
      </c>
      <c r="AP94" s="48" t="s">
        <v>1274</v>
      </c>
      <c r="AQ94" s="65" t="s">
        <v>5241</v>
      </c>
      <c r="AS94" s="65" t="s">
        <v>397</v>
      </c>
      <c r="AT94" s="44" t="s">
        <v>2106</v>
      </c>
      <c r="AU94" s="63" t="s">
        <v>3269</v>
      </c>
      <c r="AX94" s="65" t="s">
        <v>3067</v>
      </c>
      <c r="BB94" s="44" t="s">
        <v>3151</v>
      </c>
      <c r="BC94" s="63" t="s">
        <v>2894</v>
      </c>
      <c r="BD94" s="44" t="s">
        <v>7118</v>
      </c>
      <c r="BF94" s="63" t="s">
        <v>4432</v>
      </c>
      <c r="BM94" s="63" t="s">
        <v>903</v>
      </c>
      <c r="BO94" s="48" t="s">
        <v>7234</v>
      </c>
      <c r="CE94" s="44" t="s">
        <v>5024</v>
      </c>
      <c r="CG94" s="44" t="s">
        <v>5205</v>
      </c>
      <c r="CI94" s="44" t="s">
        <v>6958</v>
      </c>
    </row>
    <row r="95" spans="3:90" ht="12" customHeight="1">
      <c r="C95" s="68" t="s">
        <v>4522</v>
      </c>
      <c r="D95" s="76" t="s">
        <v>6743</v>
      </c>
      <c r="H95" s="69" t="s">
        <v>1775</v>
      </c>
      <c r="J95" s="65" t="s">
        <v>3167</v>
      </c>
      <c r="K95" s="63" t="s">
        <v>5368</v>
      </c>
      <c r="L95" s="63" t="s">
        <v>4523</v>
      </c>
      <c r="S95" s="65" t="s">
        <v>7409</v>
      </c>
      <c r="U95" s="63" t="s">
        <v>631</v>
      </c>
      <c r="Y95" s="65" t="s">
        <v>1417</v>
      </c>
      <c r="AB95" s="49"/>
      <c r="AF95" s="63" t="s">
        <v>5658</v>
      </c>
      <c r="AJ95" s="63" t="s">
        <v>3529</v>
      </c>
      <c r="AP95" s="44" t="s">
        <v>1276</v>
      </c>
      <c r="AQ95" s="65" t="s">
        <v>2418</v>
      </c>
      <c r="AS95" s="65" t="s">
        <v>4482</v>
      </c>
      <c r="AT95" s="55" t="s">
        <v>531</v>
      </c>
      <c r="AU95" s="63" t="s">
        <v>6881</v>
      </c>
      <c r="AX95" s="65" t="s">
        <v>3068</v>
      </c>
      <c r="BB95" s="44" t="s">
        <v>624</v>
      </c>
      <c r="BC95" s="63" t="s">
        <v>2878</v>
      </c>
      <c r="BD95" s="44" t="s">
        <v>2284</v>
      </c>
      <c r="BF95" s="63" t="s">
        <v>4433</v>
      </c>
      <c r="BM95" s="63" t="s">
        <v>3341</v>
      </c>
      <c r="BO95" s="48" t="s">
        <v>7235</v>
      </c>
      <c r="CE95" s="44" t="s">
        <v>1885</v>
      </c>
      <c r="CG95" s="44" t="s">
        <v>5200</v>
      </c>
      <c r="CI95" s="44" t="s">
        <v>6923</v>
      </c>
    </row>
    <row r="96" spans="3:90" ht="12" customHeight="1">
      <c r="C96" s="63" t="s">
        <v>3195</v>
      </c>
      <c r="D96" s="63" t="s">
        <v>6744</v>
      </c>
      <c r="H96" s="65" t="s">
        <v>1776</v>
      </c>
      <c r="J96" s="65" t="s">
        <v>2202</v>
      </c>
      <c r="K96" s="63" t="s">
        <v>1176</v>
      </c>
      <c r="L96" s="63" t="s">
        <v>3418</v>
      </c>
      <c r="S96" s="65" t="s">
        <v>7410</v>
      </c>
      <c r="U96" s="65" t="s">
        <v>667</v>
      </c>
      <c r="Y96" s="63" t="s">
        <v>3952</v>
      </c>
      <c r="AB96" s="49"/>
      <c r="AF96" s="63" t="s">
        <v>5450</v>
      </c>
      <c r="AJ96" s="63" t="s">
        <v>3536</v>
      </c>
      <c r="AP96" s="44" t="s">
        <v>5330</v>
      </c>
      <c r="AQ96" s="65" t="s">
        <v>2419</v>
      </c>
      <c r="AS96" s="63" t="s">
        <v>1091</v>
      </c>
      <c r="AT96" s="55" t="s">
        <v>538</v>
      </c>
      <c r="AU96" s="63" t="s">
        <v>6874</v>
      </c>
      <c r="AX96" s="65" t="s">
        <v>3069</v>
      </c>
      <c r="BB96" s="44" t="s">
        <v>6494</v>
      </c>
      <c r="BC96" s="65" t="s">
        <v>3107</v>
      </c>
      <c r="BD96" s="44" t="s">
        <v>4152</v>
      </c>
      <c r="BF96" s="63" t="s">
        <v>4434</v>
      </c>
      <c r="BM96" s="63" t="s">
        <v>3588</v>
      </c>
      <c r="BO96" s="48" t="s">
        <v>7236</v>
      </c>
      <c r="CE96" s="44" t="s">
        <v>4980</v>
      </c>
      <c r="CG96" s="44" t="s">
        <v>5912</v>
      </c>
      <c r="CI96" s="44" t="s">
        <v>7087</v>
      </c>
    </row>
    <row r="97" spans="3:87" ht="12" customHeight="1">
      <c r="C97" s="63" t="s">
        <v>530</v>
      </c>
      <c r="D97" s="63" t="s">
        <v>6745</v>
      </c>
      <c r="H97" s="69" t="s">
        <v>1777</v>
      </c>
      <c r="J97" s="65" t="s">
        <v>3168</v>
      </c>
      <c r="K97" s="63" t="s">
        <v>5265</v>
      </c>
      <c r="L97" s="63" t="s">
        <v>2283</v>
      </c>
      <c r="S97" s="65" t="s">
        <v>7411</v>
      </c>
      <c r="U97" s="63" t="s">
        <v>632</v>
      </c>
      <c r="Y97" s="65" t="s">
        <v>1418</v>
      </c>
      <c r="AB97" s="49"/>
      <c r="AF97" s="63" t="s">
        <v>6114</v>
      </c>
      <c r="AJ97" s="63" t="s">
        <v>3261</v>
      </c>
      <c r="AP97" s="44" t="s">
        <v>1062</v>
      </c>
      <c r="AQ97" s="65" t="s">
        <v>2420</v>
      </c>
      <c r="AS97" s="63" t="s">
        <v>1453</v>
      </c>
      <c r="AT97" s="44" t="s">
        <v>1907</v>
      </c>
      <c r="AU97" s="63" t="s">
        <v>6816</v>
      </c>
      <c r="AX97" s="65" t="s">
        <v>3070</v>
      </c>
      <c r="BB97" s="44" t="s">
        <v>2845</v>
      </c>
      <c r="BD97" s="44" t="s">
        <v>4153</v>
      </c>
      <c r="BF97" s="63" t="s">
        <v>3089</v>
      </c>
      <c r="BM97" s="63" t="s">
        <v>3590</v>
      </c>
      <c r="BO97" s="48" t="s">
        <v>7237</v>
      </c>
      <c r="CE97" s="44" t="s">
        <v>4979</v>
      </c>
      <c r="CG97" s="44" t="s">
        <v>6387</v>
      </c>
      <c r="CI97" s="44" t="s">
        <v>7054</v>
      </c>
    </row>
    <row r="98" spans="3:87" ht="12" customHeight="1">
      <c r="C98" s="64" t="s">
        <v>1530</v>
      </c>
      <c r="D98" s="63" t="s">
        <v>138</v>
      </c>
      <c r="H98" s="65" t="s">
        <v>1778</v>
      </c>
      <c r="J98" s="69" t="s">
        <v>3169</v>
      </c>
      <c r="K98" s="65" t="s">
        <v>1177</v>
      </c>
      <c r="L98" s="63"/>
      <c r="S98" s="65" t="s">
        <v>7412</v>
      </c>
      <c r="U98" s="63" t="s">
        <v>633</v>
      </c>
      <c r="Y98" s="70" t="s">
        <v>1183</v>
      </c>
      <c r="AB98" s="49"/>
      <c r="AF98" s="63" t="s">
        <v>6145</v>
      </c>
      <c r="AJ98" s="63" t="s">
        <v>3240</v>
      </c>
      <c r="AP98" s="44" t="s">
        <v>7349</v>
      </c>
      <c r="AQ98" s="65" t="s">
        <v>2421</v>
      </c>
      <c r="AS98" s="65" t="s">
        <v>398</v>
      </c>
      <c r="AT98" s="44" t="s">
        <v>4759</v>
      </c>
      <c r="AU98" s="63" t="s">
        <v>6875</v>
      </c>
      <c r="AX98" s="65" t="s">
        <v>3071</v>
      </c>
      <c r="BB98" s="44" t="s">
        <v>6495</v>
      </c>
      <c r="BD98" s="44" t="s">
        <v>4163</v>
      </c>
      <c r="BF98" s="63" t="s">
        <v>4435</v>
      </c>
      <c r="BM98" s="63" t="s">
        <v>3694</v>
      </c>
      <c r="BO98" s="48" t="s">
        <v>7238</v>
      </c>
      <c r="CE98" s="44" t="s">
        <v>529</v>
      </c>
      <c r="CG98" s="44" t="s">
        <v>5910</v>
      </c>
      <c r="CI98" s="44" t="s">
        <v>7052</v>
      </c>
    </row>
    <row r="99" spans="3:87" ht="12" customHeight="1">
      <c r="C99" s="68" t="s">
        <v>2160</v>
      </c>
      <c r="D99" s="63" t="s">
        <v>6746</v>
      </c>
      <c r="H99" s="65" t="s">
        <v>1779</v>
      </c>
      <c r="J99" s="65" t="s">
        <v>2219</v>
      </c>
      <c r="K99" s="63" t="s">
        <v>1178</v>
      </c>
      <c r="S99" s="65" t="s">
        <v>7413</v>
      </c>
      <c r="U99" s="65" t="s">
        <v>668</v>
      </c>
      <c r="Y99" s="71" t="s">
        <v>1463</v>
      </c>
      <c r="AB99" s="49"/>
      <c r="AF99" s="63" t="s">
        <v>6103</v>
      </c>
      <c r="AJ99" s="63" t="s">
        <v>3241</v>
      </c>
      <c r="AP99" s="59" t="s">
        <v>5332</v>
      </c>
      <c r="AQ99" s="65" t="s">
        <v>2422</v>
      </c>
      <c r="AS99" s="65" t="s">
        <v>709</v>
      </c>
      <c r="AT99" s="44" t="s">
        <v>2107</v>
      </c>
      <c r="AU99" s="63" t="s">
        <v>238</v>
      </c>
      <c r="AX99" s="65" t="s">
        <v>1929</v>
      </c>
      <c r="BB99" s="44" t="s">
        <v>1607</v>
      </c>
      <c r="BD99" s="44" t="s">
        <v>4147</v>
      </c>
      <c r="BF99" s="63" t="s">
        <v>3418</v>
      </c>
      <c r="BM99" s="63" t="s">
        <v>3884</v>
      </c>
      <c r="BO99" s="48" t="s">
        <v>7239</v>
      </c>
      <c r="CE99" s="44" t="s">
        <v>4988</v>
      </c>
      <c r="CG99" s="44" t="s">
        <v>5908</v>
      </c>
      <c r="CI99" s="44" t="s">
        <v>7069</v>
      </c>
    </row>
    <row r="100" spans="3:87" ht="12" customHeight="1">
      <c r="C100" s="89" t="s">
        <v>2161</v>
      </c>
      <c r="D100" s="63" t="s">
        <v>6747</v>
      </c>
      <c r="H100" s="65" t="s">
        <v>1780</v>
      </c>
      <c r="J100" s="65" t="s">
        <v>539</v>
      </c>
      <c r="K100" s="63" t="s">
        <v>1179</v>
      </c>
      <c r="S100" s="65" t="s">
        <v>113</v>
      </c>
      <c r="U100" s="65" t="s">
        <v>669</v>
      </c>
      <c r="Y100" s="63" t="s">
        <v>118</v>
      </c>
      <c r="AB100" s="49"/>
      <c r="AF100" s="63" t="s">
        <v>5659</v>
      </c>
      <c r="AJ100" s="63" t="s">
        <v>3254</v>
      </c>
      <c r="AP100" s="44" t="s">
        <v>7350</v>
      </c>
      <c r="AQ100" s="65" t="s">
        <v>2423</v>
      </c>
      <c r="AS100" s="65" t="s">
        <v>800</v>
      </c>
      <c r="AT100" s="44" t="s">
        <v>7255</v>
      </c>
      <c r="AU100" s="63" t="s">
        <v>6901</v>
      </c>
      <c r="AX100" s="65" t="s">
        <v>3072</v>
      </c>
      <c r="BB100" s="44" t="s">
        <v>2706</v>
      </c>
      <c r="BD100" s="44" t="s">
        <v>1649</v>
      </c>
      <c r="BF100" s="63" t="s">
        <v>3411</v>
      </c>
      <c r="BM100" s="63" t="s">
        <v>3388</v>
      </c>
      <c r="BO100" s="48" t="s">
        <v>7240</v>
      </c>
      <c r="CE100" s="44" t="s">
        <v>6862</v>
      </c>
      <c r="CG100" s="44" t="s">
        <v>5917</v>
      </c>
      <c r="CI100" s="44" t="s">
        <v>7033</v>
      </c>
    </row>
    <row r="101" spans="3:87" ht="12" customHeight="1">
      <c r="C101" s="88" t="s">
        <v>531</v>
      </c>
      <c r="D101" s="76" t="s">
        <v>6748</v>
      </c>
      <c r="H101" s="65" t="s">
        <v>1781</v>
      </c>
      <c r="J101" s="73" t="s">
        <v>2190</v>
      </c>
      <c r="K101" s="71" t="s">
        <v>3870</v>
      </c>
      <c r="S101" s="65" t="s">
        <v>7414</v>
      </c>
      <c r="U101" s="65" t="s">
        <v>670</v>
      </c>
      <c r="Y101" s="63" t="s">
        <v>209</v>
      </c>
      <c r="AB101" s="49"/>
      <c r="AF101" s="63" t="s">
        <v>5451</v>
      </c>
      <c r="AJ101" s="63" t="s">
        <v>3256</v>
      </c>
      <c r="AP101" s="44" t="s">
        <v>7832</v>
      </c>
      <c r="AQ101" s="65" t="s">
        <v>2424</v>
      </c>
      <c r="AS101" s="65" t="s">
        <v>108</v>
      </c>
      <c r="AT101" s="44" t="s">
        <v>7255</v>
      </c>
      <c r="AU101" s="63" t="s">
        <v>6885</v>
      </c>
      <c r="AX101" s="65" t="s">
        <v>3073</v>
      </c>
      <c r="BB101" s="44" t="s">
        <v>6313</v>
      </c>
      <c r="BD101" s="44" t="s">
        <v>4161</v>
      </c>
      <c r="BF101" s="63" t="s">
        <v>3074</v>
      </c>
      <c r="BM101" s="63" t="s">
        <v>4536</v>
      </c>
      <c r="BO101" s="48" t="s">
        <v>7241</v>
      </c>
      <c r="CE101" s="44" t="s">
        <v>4984</v>
      </c>
      <c r="CG101" s="44" t="s">
        <v>5911</v>
      </c>
      <c r="CI101" s="44" t="s">
        <v>6938</v>
      </c>
    </row>
    <row r="102" spans="3:87" ht="12" customHeight="1">
      <c r="C102" s="68" t="s">
        <v>2162</v>
      </c>
      <c r="D102" s="63" t="s">
        <v>6749</v>
      </c>
      <c r="H102" s="69" t="s">
        <v>1782</v>
      </c>
      <c r="J102" s="73" t="s">
        <v>2190</v>
      </c>
      <c r="K102" s="63" t="s">
        <v>1180</v>
      </c>
      <c r="S102" s="65" t="s">
        <v>7415</v>
      </c>
      <c r="U102" s="65" t="s">
        <v>671</v>
      </c>
      <c r="Y102" s="63" t="s">
        <v>1402</v>
      </c>
      <c r="AB102" s="49"/>
      <c r="AF102" s="63" t="s">
        <v>5452</v>
      </c>
      <c r="AJ102" s="63" t="s">
        <v>4112</v>
      </c>
      <c r="AP102" s="59" t="s">
        <v>4673</v>
      </c>
      <c r="AQ102" s="65" t="s">
        <v>2425</v>
      </c>
      <c r="AS102" s="65" t="s">
        <v>801</v>
      </c>
      <c r="AT102" s="44" t="s">
        <v>2109</v>
      </c>
      <c r="AU102" s="63" t="s">
        <v>1130</v>
      </c>
      <c r="AX102" s="65" t="s">
        <v>3074</v>
      </c>
      <c r="BB102" s="44" t="s">
        <v>3991</v>
      </c>
      <c r="BD102" s="44" t="s">
        <v>7112</v>
      </c>
      <c r="BF102" s="63" t="s">
        <v>4436</v>
      </c>
      <c r="BM102" s="63" t="s">
        <v>4488</v>
      </c>
      <c r="BO102" s="48" t="s">
        <v>7242</v>
      </c>
      <c r="CE102" s="44" t="s">
        <v>2306</v>
      </c>
      <c r="CG102" s="44" t="s">
        <v>5918</v>
      </c>
      <c r="CI102" s="44" t="s">
        <v>7041</v>
      </c>
    </row>
    <row r="103" spans="3:87" ht="12" customHeight="1">
      <c r="C103" s="68" t="s">
        <v>1531</v>
      </c>
      <c r="D103" s="76" t="s">
        <v>6750</v>
      </c>
      <c r="H103" s="69" t="s">
        <v>1783</v>
      </c>
      <c r="J103" s="65" t="s">
        <v>3170</v>
      </c>
      <c r="K103" s="63" t="s">
        <v>3981</v>
      </c>
      <c r="S103" s="73" t="s">
        <v>114</v>
      </c>
      <c r="U103" s="65" t="s">
        <v>672</v>
      </c>
      <c r="Y103" s="63" t="s">
        <v>210</v>
      </c>
      <c r="AB103" s="49"/>
      <c r="AF103" s="65" t="s">
        <v>807</v>
      </c>
      <c r="AJ103" s="63" t="s">
        <v>3255</v>
      </c>
      <c r="AP103" s="44" t="s">
        <v>5280</v>
      </c>
      <c r="AQ103" s="63" t="s">
        <v>1168</v>
      </c>
      <c r="AS103" s="65" t="s">
        <v>2384</v>
      </c>
      <c r="AT103" s="45" t="s">
        <v>6391</v>
      </c>
      <c r="AU103" s="63" t="s">
        <v>891</v>
      </c>
      <c r="AX103" s="65" t="s">
        <v>3075</v>
      </c>
      <c r="BB103" s="44" t="s">
        <v>6330</v>
      </c>
      <c r="BD103" s="44" t="s">
        <v>4162</v>
      </c>
      <c r="BF103" s="63" t="s">
        <v>4437</v>
      </c>
      <c r="BM103" s="63" t="s">
        <v>4220</v>
      </c>
      <c r="BO103" s="48" t="s">
        <v>7243</v>
      </c>
      <c r="CE103" s="44" t="s">
        <v>4974</v>
      </c>
      <c r="CG103" s="44" t="s">
        <v>5902</v>
      </c>
      <c r="CI103" s="44" t="s">
        <v>7043</v>
      </c>
    </row>
    <row r="104" spans="3:87" ht="12" customHeight="1">
      <c r="C104" s="68" t="s">
        <v>3386</v>
      </c>
      <c r="D104" s="63" t="s">
        <v>6751</v>
      </c>
      <c r="H104" s="65" t="s">
        <v>1784</v>
      </c>
      <c r="J104" s="65" t="s">
        <v>3170</v>
      </c>
      <c r="K104" s="63" t="s">
        <v>4518</v>
      </c>
      <c r="S104" s="65" t="s">
        <v>115</v>
      </c>
      <c r="U104" s="65" t="s">
        <v>673</v>
      </c>
      <c r="Y104" s="70" t="s">
        <v>211</v>
      </c>
      <c r="AB104" s="49"/>
      <c r="AF104" s="65" t="s">
        <v>402</v>
      </c>
      <c r="AJ104" s="63" t="s">
        <v>3541</v>
      </c>
      <c r="AP104" s="44" t="s">
        <v>1291</v>
      </c>
      <c r="AQ104" s="65" t="s">
        <v>4677</v>
      </c>
      <c r="AS104" s="65" t="s">
        <v>710</v>
      </c>
      <c r="AT104" s="44" t="s">
        <v>6392</v>
      </c>
      <c r="AU104" s="63" t="s">
        <v>4135</v>
      </c>
      <c r="AX104" s="65" t="s">
        <v>3076</v>
      </c>
      <c r="BB104" s="44" t="s">
        <v>4120</v>
      </c>
      <c r="BF104" s="63" t="s">
        <v>4438</v>
      </c>
      <c r="BM104" s="63" t="s">
        <v>679</v>
      </c>
      <c r="BO104" s="48" t="s">
        <v>7244</v>
      </c>
      <c r="CE104" s="44" t="s">
        <v>4903</v>
      </c>
      <c r="CG104" s="44" t="s">
        <v>6385</v>
      </c>
      <c r="CI104" s="44" t="s">
        <v>7021</v>
      </c>
    </row>
    <row r="105" spans="3:87" ht="12" customHeight="1">
      <c r="C105" s="63" t="s">
        <v>3733</v>
      </c>
      <c r="D105" s="63" t="s">
        <v>6752</v>
      </c>
      <c r="H105" s="65" t="s">
        <v>1785</v>
      </c>
      <c r="J105" s="73" t="s">
        <v>665</v>
      </c>
      <c r="K105" s="63" t="s">
        <v>5298</v>
      </c>
      <c r="S105" s="65" t="s">
        <v>7416</v>
      </c>
      <c r="U105" s="63" t="s">
        <v>634</v>
      </c>
      <c r="Y105" s="63" t="s">
        <v>212</v>
      </c>
      <c r="AB105" s="49"/>
      <c r="AF105" s="63" t="s">
        <v>5660</v>
      </c>
      <c r="AP105" s="44" t="s">
        <v>4724</v>
      </c>
      <c r="AQ105" s="65" t="s">
        <v>2427</v>
      </c>
      <c r="AS105" s="65" t="s">
        <v>802</v>
      </c>
      <c r="AT105" s="44" t="s">
        <v>6400</v>
      </c>
      <c r="AU105" s="63" t="s">
        <v>1376</v>
      </c>
      <c r="AX105" s="65" t="s">
        <v>3077</v>
      </c>
      <c r="BB105" s="44" t="s">
        <v>4505</v>
      </c>
      <c r="BM105" s="63" t="s">
        <v>267</v>
      </c>
      <c r="BO105" s="48" t="s">
        <v>7245</v>
      </c>
      <c r="CE105" s="44" t="s">
        <v>4982</v>
      </c>
      <c r="CG105" s="44" t="s">
        <v>5210</v>
      </c>
      <c r="CI105" s="44" t="s">
        <v>6999</v>
      </c>
    </row>
    <row r="106" spans="3:87" ht="12" customHeight="1">
      <c r="C106" s="68" t="s">
        <v>2163</v>
      </c>
      <c r="D106" s="63" t="s">
        <v>6753</v>
      </c>
      <c r="H106" s="65" t="s">
        <v>1786</v>
      </c>
      <c r="J106" s="69" t="s">
        <v>3171</v>
      </c>
      <c r="K106" s="71" t="s">
        <v>207</v>
      </c>
      <c r="S106" s="65" t="s">
        <v>7417</v>
      </c>
      <c r="U106" s="63"/>
      <c r="Y106" s="71" t="s">
        <v>1072</v>
      </c>
      <c r="AB106" s="49"/>
      <c r="AF106" s="63" t="s">
        <v>6127</v>
      </c>
      <c r="AP106" s="44" t="s">
        <v>4725</v>
      </c>
      <c r="AQ106" s="65" t="s">
        <v>2428</v>
      </c>
      <c r="AS106" s="65" t="s">
        <v>4487</v>
      </c>
      <c r="AT106" s="44" t="s">
        <v>652</v>
      </c>
      <c r="AU106" s="63" t="s">
        <v>6795</v>
      </c>
      <c r="AX106" s="65" t="s">
        <v>3078</v>
      </c>
      <c r="BB106" s="44" t="s">
        <v>3161</v>
      </c>
      <c r="BM106" s="63" t="s">
        <v>1347</v>
      </c>
      <c r="BO106" s="48" t="s">
        <v>7246</v>
      </c>
      <c r="CE106" s="44" t="s">
        <v>4904</v>
      </c>
      <c r="CG106" s="44" t="s">
        <v>5211</v>
      </c>
      <c r="CI106" s="44" t="s">
        <v>7097</v>
      </c>
    </row>
    <row r="107" spans="3:87" ht="12" customHeight="1">
      <c r="C107" s="68" t="s">
        <v>2164</v>
      </c>
      <c r="D107" s="63" t="s">
        <v>6754</v>
      </c>
      <c r="H107" s="69" t="s">
        <v>1787</v>
      </c>
      <c r="J107" s="65" t="s">
        <v>3172</v>
      </c>
      <c r="K107" s="71" t="s">
        <v>1181</v>
      </c>
      <c r="S107" s="65" t="s">
        <v>7418</v>
      </c>
      <c r="Y107" s="63" t="s">
        <v>1410</v>
      </c>
      <c r="AB107" s="49"/>
      <c r="AF107" s="65" t="s">
        <v>403</v>
      </c>
      <c r="AP107" s="44" t="s">
        <v>5281</v>
      </c>
      <c r="AQ107" s="65" t="s">
        <v>2429</v>
      </c>
      <c r="AS107" s="65" t="s">
        <v>803</v>
      </c>
      <c r="AT107" s="55" t="s">
        <v>541</v>
      </c>
      <c r="AU107" s="63" t="s">
        <v>6894</v>
      </c>
      <c r="AX107" s="65" t="s">
        <v>1880</v>
      </c>
      <c r="BB107" s="44" t="s">
        <v>6325</v>
      </c>
      <c r="BM107" s="63" t="s">
        <v>3695</v>
      </c>
      <c r="BO107" s="48" t="s">
        <v>7247</v>
      </c>
      <c r="CE107" s="44" t="s">
        <v>4904</v>
      </c>
      <c r="CG107" s="44" t="s">
        <v>6383</v>
      </c>
      <c r="CI107" s="44" t="s">
        <v>7015</v>
      </c>
    </row>
    <row r="108" spans="3:87" ht="12" customHeight="1">
      <c r="C108" s="68" t="s">
        <v>607</v>
      </c>
      <c r="D108" s="63" t="s">
        <v>6755</v>
      </c>
      <c r="H108" s="65" t="s">
        <v>1788</v>
      </c>
      <c r="J108" s="73" t="s">
        <v>3173</v>
      </c>
      <c r="K108" s="73" t="s">
        <v>1182</v>
      </c>
      <c r="S108" s="65" t="s">
        <v>7419</v>
      </c>
      <c r="Y108" s="65" t="s">
        <v>3946</v>
      </c>
      <c r="AB108" s="49"/>
      <c r="AF108" s="63" t="s">
        <v>4280</v>
      </c>
      <c r="AP108" s="44" t="s">
        <v>298</v>
      </c>
      <c r="AQ108" s="65" t="s">
        <v>2430</v>
      </c>
      <c r="AS108" s="65" t="s">
        <v>4490</v>
      </c>
      <c r="AT108" s="44" t="s">
        <v>4616</v>
      </c>
      <c r="AU108" s="63" t="s">
        <v>6791</v>
      </c>
      <c r="AX108" s="65" t="s">
        <v>3079</v>
      </c>
      <c r="BB108" s="44" t="s">
        <v>1288</v>
      </c>
      <c r="BM108" s="63" t="s">
        <v>3716</v>
      </c>
      <c r="BO108" s="48" t="s">
        <v>7248</v>
      </c>
      <c r="CE108" s="44" t="s">
        <v>6410</v>
      </c>
      <c r="CG108" s="44" t="s">
        <v>5209</v>
      </c>
      <c r="CI108" s="44" t="s">
        <v>6973</v>
      </c>
    </row>
    <row r="109" spans="3:87" ht="12" customHeight="1">
      <c r="C109" s="68" t="s">
        <v>4527</v>
      </c>
      <c r="D109" s="63" t="s">
        <v>6756</v>
      </c>
      <c r="H109" s="65" t="s">
        <v>1789</v>
      </c>
      <c r="J109" s="65" t="s">
        <v>3174</v>
      </c>
      <c r="K109" s="71" t="s">
        <v>1183</v>
      </c>
      <c r="S109" s="65" t="s">
        <v>385</v>
      </c>
      <c r="Y109" s="63" t="s">
        <v>213</v>
      </c>
      <c r="AB109" s="49"/>
      <c r="AF109" s="63" t="s">
        <v>5661</v>
      </c>
      <c r="AP109" s="44" t="s">
        <v>7833</v>
      </c>
      <c r="AQ109" s="65" t="s">
        <v>2431</v>
      </c>
      <c r="AS109" s="63" t="s">
        <v>4302</v>
      </c>
      <c r="AT109" s="44" t="s">
        <v>4615</v>
      </c>
      <c r="AU109" s="63" t="s">
        <v>246</v>
      </c>
      <c r="AX109" s="65" t="s">
        <v>3080</v>
      </c>
      <c r="BB109" s="44" t="s">
        <v>4102</v>
      </c>
      <c r="BM109" s="63" t="s">
        <v>3722</v>
      </c>
      <c r="BO109" s="48" t="s">
        <v>7249</v>
      </c>
      <c r="CE109" s="44" t="s">
        <v>6411</v>
      </c>
      <c r="CG109" s="44" t="s">
        <v>5207</v>
      </c>
      <c r="CI109" s="44" t="s">
        <v>7068</v>
      </c>
    </row>
    <row r="110" spans="3:87" ht="12" customHeight="1">
      <c r="C110" s="68" t="s">
        <v>647</v>
      </c>
      <c r="D110" s="63" t="s">
        <v>6757</v>
      </c>
      <c r="H110" s="65" t="s">
        <v>1790</v>
      </c>
      <c r="J110" s="65" t="s">
        <v>3175</v>
      </c>
      <c r="K110" s="71" t="s">
        <v>1184</v>
      </c>
      <c r="S110" s="65" t="s">
        <v>7420</v>
      </c>
      <c r="Y110" s="70" t="s">
        <v>214</v>
      </c>
      <c r="AB110" s="49"/>
      <c r="AF110" s="63" t="s">
        <v>6173</v>
      </c>
      <c r="AP110" s="44" t="s">
        <v>3088</v>
      </c>
      <c r="AQ110" s="65" t="s">
        <v>2432</v>
      </c>
      <c r="AS110" s="63" t="s">
        <v>1064</v>
      </c>
      <c r="AT110" s="55" t="s">
        <v>537</v>
      </c>
      <c r="AU110" s="63" t="s">
        <v>3999</v>
      </c>
      <c r="AX110" s="65" t="s">
        <v>3081</v>
      </c>
      <c r="BB110" s="44" t="s">
        <v>2851</v>
      </c>
      <c r="BM110" s="63" t="s">
        <v>3717</v>
      </c>
      <c r="BO110" s="48" t="s">
        <v>7250</v>
      </c>
      <c r="CE110" s="44" t="s">
        <v>6412</v>
      </c>
      <c r="CG110" s="44" t="s">
        <v>6334</v>
      </c>
      <c r="CI110" s="44" t="s">
        <v>7083</v>
      </c>
    </row>
    <row r="111" spans="3:87" ht="12" customHeight="1">
      <c r="C111" s="68" t="s">
        <v>2107</v>
      </c>
      <c r="D111" s="63" t="s">
        <v>6758</v>
      </c>
      <c r="H111" s="65" t="s">
        <v>1791</v>
      </c>
      <c r="J111" s="65" t="s">
        <v>3176</v>
      </c>
      <c r="K111" s="69" t="s">
        <v>1184</v>
      </c>
      <c r="S111" s="69" t="s">
        <v>7421</v>
      </c>
      <c r="Y111" s="63" t="s">
        <v>215</v>
      </c>
      <c r="AB111" s="49"/>
      <c r="AF111" s="63" t="s">
        <v>5662</v>
      </c>
      <c r="AP111" s="44" t="s">
        <v>5078</v>
      </c>
      <c r="AQ111" s="65" t="s">
        <v>2433</v>
      </c>
      <c r="AS111" s="65" t="s">
        <v>399</v>
      </c>
      <c r="AT111" s="44" t="s">
        <v>6403</v>
      </c>
      <c r="AU111" s="63" t="s">
        <v>3998</v>
      </c>
      <c r="AX111" s="65" t="s">
        <v>3082</v>
      </c>
      <c r="BB111" s="44" t="s">
        <v>6324</v>
      </c>
      <c r="BM111" s="63" t="s">
        <v>3885</v>
      </c>
      <c r="BO111" s="48" t="s">
        <v>7251</v>
      </c>
      <c r="CE111" s="44" t="s">
        <v>6413</v>
      </c>
      <c r="CG111" s="44" t="s">
        <v>6338</v>
      </c>
      <c r="CI111" s="44" t="s">
        <v>7002</v>
      </c>
    </row>
    <row r="112" spans="3:87" ht="12" customHeight="1">
      <c r="C112" s="63" t="s">
        <v>3197</v>
      </c>
      <c r="D112" s="63" t="s">
        <v>6759</v>
      </c>
      <c r="H112" s="65" t="s">
        <v>1792</v>
      </c>
      <c r="J112" s="65" t="s">
        <v>3093</v>
      </c>
      <c r="K112" s="69" t="s">
        <v>1332</v>
      </c>
      <c r="S112" s="65" t="s">
        <v>7422</v>
      </c>
      <c r="Y112" s="63" t="s">
        <v>1509</v>
      </c>
      <c r="AB112" s="49"/>
      <c r="AF112" s="63" t="s">
        <v>5663</v>
      </c>
      <c r="AP112" s="44" t="s">
        <v>5080</v>
      </c>
      <c r="AQ112" s="65" t="s">
        <v>2434</v>
      </c>
      <c r="AS112" s="70" t="s">
        <v>1507</v>
      </c>
      <c r="AT112" s="44" t="s">
        <v>659</v>
      </c>
      <c r="AU112" s="63" t="s">
        <v>1075</v>
      </c>
      <c r="AX112" s="65" t="s">
        <v>3083</v>
      </c>
      <c r="BB112" s="44" t="s">
        <v>6305</v>
      </c>
      <c r="BM112" s="63" t="s">
        <v>3718</v>
      </c>
      <c r="BO112" s="48" t="s">
        <v>7252</v>
      </c>
      <c r="CE112" s="44" t="s">
        <v>6414</v>
      </c>
      <c r="CG112" s="44" t="s">
        <v>5948</v>
      </c>
      <c r="CI112" s="44" t="s">
        <v>7048</v>
      </c>
    </row>
    <row r="113" spans="3:87" ht="12" customHeight="1">
      <c r="C113" s="63" t="s">
        <v>3198</v>
      </c>
      <c r="D113" s="63" t="s">
        <v>6760</v>
      </c>
      <c r="H113" s="65" t="s">
        <v>1793</v>
      </c>
      <c r="J113" s="65" t="s">
        <v>3177</v>
      </c>
      <c r="K113" s="63" t="s">
        <v>1185</v>
      </c>
      <c r="S113" s="65" t="s">
        <v>7423</v>
      </c>
      <c r="Y113" s="63" t="s">
        <v>1401</v>
      </c>
      <c r="AB113" s="49"/>
      <c r="AF113" s="63" t="s">
        <v>5453</v>
      </c>
      <c r="AP113" s="44" t="s">
        <v>7128</v>
      </c>
      <c r="AQ113" s="63" t="s">
        <v>2976</v>
      </c>
      <c r="AS113" s="63" t="s">
        <v>4507</v>
      </c>
      <c r="AT113" s="44" t="s">
        <v>6404</v>
      </c>
      <c r="AU113" s="66" t="s">
        <v>1519</v>
      </c>
      <c r="AX113" s="65" t="s">
        <v>532</v>
      </c>
      <c r="BB113" s="44" t="s">
        <v>4423</v>
      </c>
      <c r="BM113" s="63" t="s">
        <v>3589</v>
      </c>
      <c r="BO113" s="48" t="s">
        <v>7253</v>
      </c>
      <c r="CE113" s="44" t="s">
        <v>6415</v>
      </c>
      <c r="CG113" s="44" t="s">
        <v>5949</v>
      </c>
      <c r="CI113" s="44" t="s">
        <v>7089</v>
      </c>
    </row>
    <row r="114" spans="3:87" ht="12" customHeight="1">
      <c r="C114" s="68" t="s">
        <v>2196</v>
      </c>
      <c r="D114" s="63" t="s">
        <v>6761</v>
      </c>
      <c r="H114" s="65" t="s">
        <v>1794</v>
      </c>
      <c r="J114" s="65" t="s">
        <v>3178</v>
      </c>
      <c r="K114" s="63" t="s">
        <v>5299</v>
      </c>
      <c r="S114" s="65" t="s">
        <v>7424</v>
      </c>
      <c r="Y114" s="63" t="s">
        <v>216</v>
      </c>
      <c r="AB114" s="49"/>
      <c r="AF114" s="63" t="s">
        <v>5664</v>
      </c>
      <c r="AP114" s="44" t="s">
        <v>311</v>
      </c>
      <c r="AQ114" s="65" t="s">
        <v>2435</v>
      </c>
      <c r="AS114" s="71" t="s">
        <v>1508</v>
      </c>
      <c r="AT114" s="44" t="s">
        <v>6405</v>
      </c>
      <c r="AU114" s="63" t="s">
        <v>6887</v>
      </c>
      <c r="AX114" s="65" t="s">
        <v>3084</v>
      </c>
      <c r="BB114" s="44" t="s">
        <v>6317</v>
      </c>
      <c r="BM114" s="63" t="s">
        <v>3886</v>
      </c>
      <c r="BO114" s="48" t="s">
        <v>7254</v>
      </c>
      <c r="CE114" s="44" t="s">
        <v>6863</v>
      </c>
      <c r="CG114" s="44" t="s">
        <v>5950</v>
      </c>
      <c r="CI114" s="44" t="s">
        <v>6969</v>
      </c>
    </row>
    <row r="115" spans="3:87" ht="12" customHeight="1">
      <c r="C115" s="63" t="s">
        <v>3736</v>
      </c>
      <c r="D115" s="63" t="s">
        <v>4133</v>
      </c>
      <c r="H115" s="69" t="s">
        <v>1795</v>
      </c>
      <c r="J115" s="76" t="s">
        <v>3179</v>
      </c>
      <c r="K115" s="73" t="s">
        <v>1186</v>
      </c>
      <c r="S115" s="65" t="s">
        <v>7425</v>
      </c>
      <c r="Y115" s="63" t="s">
        <v>217</v>
      </c>
      <c r="AB115" s="49"/>
      <c r="AF115" s="63" t="s">
        <v>5665</v>
      </c>
      <c r="AP115" s="44" t="s">
        <v>5282</v>
      </c>
      <c r="AQ115" s="65" t="s">
        <v>2436</v>
      </c>
      <c r="AS115" s="65" t="s">
        <v>109</v>
      </c>
      <c r="AT115" s="44" t="s">
        <v>4840</v>
      </c>
      <c r="AU115" s="63" t="s">
        <v>1135</v>
      </c>
      <c r="AX115" s="65" t="s">
        <v>3085</v>
      </c>
      <c r="BB115" s="44" t="s">
        <v>1964</v>
      </c>
      <c r="BM115" s="63" t="s">
        <v>3887</v>
      </c>
      <c r="CE115" s="44" t="s">
        <v>5157</v>
      </c>
      <c r="CG115" s="44" t="s">
        <v>5951</v>
      </c>
      <c r="CI115" s="44" t="s">
        <v>7025</v>
      </c>
    </row>
    <row r="116" spans="3:87" ht="12" customHeight="1">
      <c r="C116" s="64" t="s">
        <v>2122</v>
      </c>
      <c r="D116" s="63" t="s">
        <v>142</v>
      </c>
      <c r="F116" s="53"/>
      <c r="G116" s="53"/>
      <c r="H116" s="65" t="s">
        <v>1796</v>
      </c>
      <c r="J116" s="65" t="s">
        <v>3180</v>
      </c>
      <c r="K116" s="63" t="s">
        <v>1187</v>
      </c>
      <c r="S116" s="74" t="s">
        <v>7426</v>
      </c>
      <c r="Y116" s="63" t="s">
        <v>1510</v>
      </c>
      <c r="AB116" s="49"/>
      <c r="AF116" s="65" t="s">
        <v>808</v>
      </c>
      <c r="AP116" s="44" t="s">
        <v>665</v>
      </c>
      <c r="AQ116" s="65" t="s">
        <v>4529</v>
      </c>
      <c r="AS116" s="65" t="s">
        <v>2385</v>
      </c>
      <c r="AT116" s="44" t="s">
        <v>521</v>
      </c>
      <c r="AU116" s="63" t="s">
        <v>6878</v>
      </c>
      <c r="AX116" s="65" t="s">
        <v>3086</v>
      </c>
      <c r="BB116" s="44" t="s">
        <v>1301</v>
      </c>
      <c r="BM116" s="63" t="s">
        <v>2274</v>
      </c>
      <c r="CE116" s="44" t="s">
        <v>6856</v>
      </c>
      <c r="CG116" s="44" t="s">
        <v>5952</v>
      </c>
      <c r="CI116" s="44" t="s">
        <v>7029</v>
      </c>
    </row>
    <row r="117" spans="3:87" ht="12" customHeight="1">
      <c r="C117" s="68" t="s">
        <v>2189</v>
      </c>
      <c r="D117" s="63" t="s">
        <v>3343</v>
      </c>
      <c r="H117" s="65" t="s">
        <v>1797</v>
      </c>
      <c r="J117" s="69" t="s">
        <v>2207</v>
      </c>
      <c r="K117" s="63" t="s">
        <v>7320</v>
      </c>
      <c r="S117" s="65" t="s">
        <v>7427</v>
      </c>
      <c r="Y117" s="63" t="s">
        <v>218</v>
      </c>
      <c r="AB117" s="49"/>
      <c r="AF117" s="63" t="s">
        <v>404</v>
      </c>
      <c r="AP117" s="44" t="s">
        <v>3172</v>
      </c>
      <c r="AQ117" s="66" t="s">
        <v>3005</v>
      </c>
      <c r="AS117" s="65" t="s">
        <v>1154</v>
      </c>
      <c r="AT117" s="53" t="s">
        <v>520</v>
      </c>
      <c r="AU117" s="63" t="s">
        <v>1520</v>
      </c>
      <c r="AX117" s="65" t="s">
        <v>626</v>
      </c>
      <c r="BB117" s="44" t="s">
        <v>6327</v>
      </c>
      <c r="BM117" s="63" t="s">
        <v>4483</v>
      </c>
      <c r="CE117" s="44" t="s">
        <v>673</v>
      </c>
      <c r="CG117" s="44" t="s">
        <v>5953</v>
      </c>
      <c r="CI117" s="44" t="s">
        <v>5525</v>
      </c>
    </row>
    <row r="118" spans="3:87" ht="12" customHeight="1">
      <c r="C118" s="68" t="s">
        <v>1529</v>
      </c>
      <c r="D118" s="63" t="s">
        <v>6762</v>
      </c>
      <c r="H118" s="65" t="s">
        <v>1798</v>
      </c>
      <c r="J118" s="65" t="s">
        <v>672</v>
      </c>
      <c r="K118" s="71" t="s">
        <v>1188</v>
      </c>
      <c r="S118" s="65" t="s">
        <v>7428</v>
      </c>
      <c r="Y118" s="63" t="s">
        <v>119</v>
      </c>
      <c r="AB118" s="49"/>
      <c r="AF118" s="63" t="s">
        <v>5454</v>
      </c>
      <c r="AP118" s="44" t="s">
        <v>7834</v>
      </c>
      <c r="AQ118" s="65" t="s">
        <v>2437</v>
      </c>
      <c r="AS118" s="63" t="s">
        <v>755</v>
      </c>
      <c r="AT118" s="55" t="s">
        <v>533</v>
      </c>
      <c r="AU118" s="63" t="s">
        <v>6799</v>
      </c>
      <c r="AX118" s="65" t="s">
        <v>3087</v>
      </c>
      <c r="BB118" s="44" t="s">
        <v>665</v>
      </c>
      <c r="BM118" s="63" t="s">
        <v>944</v>
      </c>
      <c r="CE118" s="44" t="s">
        <v>4916</v>
      </c>
      <c r="CG118" s="44" t="s">
        <v>5954</v>
      </c>
      <c r="CI118" s="44" t="s">
        <v>7062</v>
      </c>
    </row>
    <row r="119" spans="3:87" ht="12" customHeight="1">
      <c r="C119" s="90" t="s">
        <v>610</v>
      </c>
      <c r="D119" s="63" t="s">
        <v>6763</v>
      </c>
      <c r="H119" s="65" t="s">
        <v>1799</v>
      </c>
      <c r="J119" s="65" t="s">
        <v>2237</v>
      </c>
      <c r="K119" s="63" t="s">
        <v>5300</v>
      </c>
      <c r="S119" s="65" t="s">
        <v>7429</v>
      </c>
      <c r="Y119" s="71" t="s">
        <v>1336</v>
      </c>
      <c r="AB119" s="49"/>
      <c r="AF119" s="65" t="s">
        <v>405</v>
      </c>
      <c r="AP119" s="44" t="s">
        <v>3529</v>
      </c>
      <c r="AQ119" s="65" t="s">
        <v>358</v>
      </c>
      <c r="AS119" s="65" t="s">
        <v>2386</v>
      </c>
      <c r="AT119" s="44" t="s">
        <v>4612</v>
      </c>
      <c r="AU119" s="63" t="s">
        <v>1128</v>
      </c>
      <c r="AX119" s="65" t="s">
        <v>3088</v>
      </c>
      <c r="BB119" s="44" t="s">
        <v>6315</v>
      </c>
      <c r="BM119" s="63" t="s">
        <v>3888</v>
      </c>
      <c r="CE119" s="44" t="s">
        <v>4005</v>
      </c>
      <c r="CG119" s="44" t="s">
        <v>5955</v>
      </c>
      <c r="CI119" s="44" t="s">
        <v>7020</v>
      </c>
    </row>
    <row r="120" spans="3:87" ht="12" customHeight="1">
      <c r="C120" s="91" t="s">
        <v>610</v>
      </c>
      <c r="D120" s="63" t="s">
        <v>695</v>
      </c>
      <c r="H120" s="65" t="s">
        <v>1800</v>
      </c>
      <c r="I120" s="53"/>
      <c r="J120" s="65" t="s">
        <v>3181</v>
      </c>
      <c r="K120" s="63" t="s">
        <v>1189</v>
      </c>
      <c r="S120" s="73" t="s">
        <v>7430</v>
      </c>
      <c r="Y120" s="63" t="s">
        <v>346</v>
      </c>
      <c r="AB120" s="49"/>
      <c r="AF120" s="65" t="s">
        <v>406</v>
      </c>
      <c r="AP120" s="44" t="s">
        <v>5287</v>
      </c>
      <c r="AQ120" s="65" t="s">
        <v>4678</v>
      </c>
      <c r="AS120" s="63" t="s">
        <v>2971</v>
      </c>
      <c r="AT120" s="44" t="s">
        <v>4611</v>
      </c>
      <c r="AU120" s="63" t="s">
        <v>251</v>
      </c>
      <c r="AX120" s="65" t="s">
        <v>3089</v>
      </c>
      <c r="BB120" s="44" t="s">
        <v>6302</v>
      </c>
      <c r="BM120" s="63" t="s">
        <v>3696</v>
      </c>
      <c r="BT120" s="53"/>
      <c r="CE120" s="44" t="s">
        <v>6860</v>
      </c>
      <c r="CG120" s="44" t="s">
        <v>5956</v>
      </c>
      <c r="CI120" s="44" t="s">
        <v>7012</v>
      </c>
    </row>
    <row r="121" spans="3:87" ht="12" customHeight="1">
      <c r="C121" s="68" t="s">
        <v>3385</v>
      </c>
      <c r="D121" s="63" t="s">
        <v>6764</v>
      </c>
      <c r="H121" s="65" t="s">
        <v>1801</v>
      </c>
      <c r="J121" s="65" t="s">
        <v>634</v>
      </c>
      <c r="K121" s="63" t="s">
        <v>5369</v>
      </c>
      <c r="S121" s="65" t="s">
        <v>7431</v>
      </c>
      <c r="Y121" s="63" t="s">
        <v>1511</v>
      </c>
      <c r="AB121" s="49"/>
      <c r="AF121" s="65" t="s">
        <v>809</v>
      </c>
      <c r="AP121" s="44" t="s">
        <v>5079</v>
      </c>
      <c r="AQ121" s="65" t="s">
        <v>2439</v>
      </c>
      <c r="AS121" s="63" t="s">
        <v>164</v>
      </c>
      <c r="AT121" s="55" t="s">
        <v>532</v>
      </c>
      <c r="AU121" s="63" t="s">
        <v>1126</v>
      </c>
      <c r="AX121" s="65" t="s">
        <v>3090</v>
      </c>
      <c r="BB121" s="48" t="s">
        <v>4119</v>
      </c>
      <c r="BM121" s="63" t="s">
        <v>3697</v>
      </c>
      <c r="CG121" s="44" t="s">
        <v>5957</v>
      </c>
      <c r="CI121" s="44" t="s">
        <v>7077</v>
      </c>
    </row>
    <row r="122" spans="3:87" ht="12" customHeight="1">
      <c r="C122" s="64" t="s">
        <v>1926</v>
      </c>
      <c r="D122" s="63" t="s">
        <v>6765</v>
      </c>
      <c r="H122" s="65" t="s">
        <v>1802</v>
      </c>
      <c r="J122" s="73" t="s">
        <v>3182</v>
      </c>
      <c r="K122" s="69" t="s">
        <v>1190</v>
      </c>
      <c r="S122" s="65" t="s">
        <v>7432</v>
      </c>
      <c r="Y122" s="63" t="s">
        <v>219</v>
      </c>
      <c r="AB122" s="49"/>
      <c r="AF122" s="65" t="s">
        <v>712</v>
      </c>
      <c r="AP122" s="44" t="s">
        <v>5081</v>
      </c>
      <c r="AQ122" s="65" t="s">
        <v>5248</v>
      </c>
      <c r="AS122" s="65" t="s">
        <v>4489</v>
      </c>
      <c r="AT122" s="44" t="s">
        <v>6406</v>
      </c>
      <c r="AU122" s="63" t="s">
        <v>1472</v>
      </c>
      <c r="AX122" s="65" t="s">
        <v>3091</v>
      </c>
      <c r="BB122" s="44" t="s">
        <v>630</v>
      </c>
      <c r="BM122" s="63" t="s">
        <v>3698</v>
      </c>
      <c r="CG122" s="44" t="s">
        <v>5958</v>
      </c>
      <c r="CI122" s="44" t="s">
        <v>7086</v>
      </c>
    </row>
    <row r="123" spans="3:87" ht="12" customHeight="1">
      <c r="C123" s="68" t="s">
        <v>2197</v>
      </c>
      <c r="D123" s="63" t="s">
        <v>6766</v>
      </c>
      <c r="H123" s="65" t="s">
        <v>1803</v>
      </c>
      <c r="J123" s="65" t="s">
        <v>636</v>
      </c>
      <c r="K123" s="63" t="s">
        <v>4100</v>
      </c>
      <c r="S123" s="65" t="s">
        <v>116</v>
      </c>
      <c r="Y123" s="70" t="s">
        <v>219</v>
      </c>
      <c r="AB123" s="49"/>
      <c r="AF123" s="65" t="s">
        <v>810</v>
      </c>
      <c r="AP123" s="44" t="s">
        <v>5341</v>
      </c>
      <c r="AQ123" s="65" t="s">
        <v>2441</v>
      </c>
      <c r="AS123" s="65" t="s">
        <v>400</v>
      </c>
      <c r="AT123" s="44" t="s">
        <v>4423</v>
      </c>
      <c r="AU123" s="63" t="s">
        <v>4211</v>
      </c>
      <c r="AX123" s="65" t="s">
        <v>3092</v>
      </c>
      <c r="BB123" s="44" t="s">
        <v>2348</v>
      </c>
      <c r="BM123" s="63" t="s">
        <v>3699</v>
      </c>
      <c r="CG123" s="44" t="s">
        <v>5959</v>
      </c>
      <c r="CI123" s="44" t="s">
        <v>6926</v>
      </c>
    </row>
    <row r="124" spans="3:87" ht="12" customHeight="1">
      <c r="C124" s="68" t="s">
        <v>2165</v>
      </c>
      <c r="D124" s="63" t="s">
        <v>326</v>
      </c>
      <c r="H124" s="65" t="s">
        <v>1804</v>
      </c>
      <c r="J124" s="76" t="s">
        <v>3183</v>
      </c>
      <c r="K124" s="71" t="s">
        <v>1191</v>
      </c>
      <c r="S124" s="65" t="s">
        <v>7433</v>
      </c>
      <c r="Y124" s="63" t="s">
        <v>1457</v>
      </c>
      <c r="AB124" s="49"/>
      <c r="AF124" s="65" t="s">
        <v>4303</v>
      </c>
      <c r="AP124" s="44" t="s">
        <v>5342</v>
      </c>
      <c r="AQ124" s="65" t="s">
        <v>4679</v>
      </c>
      <c r="AS124" s="65" t="s">
        <v>804</v>
      </c>
      <c r="AT124" s="44" t="s">
        <v>4609</v>
      </c>
      <c r="AU124" s="63" t="s">
        <v>1069</v>
      </c>
      <c r="AX124" s="65" t="s">
        <v>3093</v>
      </c>
      <c r="BB124" s="44" t="s">
        <v>4980</v>
      </c>
      <c r="BM124" s="63" t="s">
        <v>283</v>
      </c>
      <c r="CG124" s="44" t="s">
        <v>5960</v>
      </c>
      <c r="CI124" s="44" t="s">
        <v>7046</v>
      </c>
    </row>
    <row r="125" spans="3:87" ht="12" customHeight="1">
      <c r="C125" s="68" t="s">
        <v>2166</v>
      </c>
      <c r="D125" s="63" t="s">
        <v>6767</v>
      </c>
      <c r="H125" s="65" t="s">
        <v>1805</v>
      </c>
      <c r="J125" s="65" t="s">
        <v>3184</v>
      </c>
      <c r="K125" s="69" t="s">
        <v>1192</v>
      </c>
      <c r="S125" s="65" t="s">
        <v>7434</v>
      </c>
      <c r="Y125" s="63" t="s">
        <v>4531</v>
      </c>
      <c r="AB125" s="49"/>
      <c r="AF125" s="63" t="s">
        <v>5666</v>
      </c>
      <c r="AP125" s="44" t="s">
        <v>4674</v>
      </c>
      <c r="AQ125" s="65" t="s">
        <v>2443</v>
      </c>
      <c r="AS125" s="66" t="s">
        <v>2999</v>
      </c>
      <c r="AT125" s="44" t="s">
        <v>4610</v>
      </c>
      <c r="AU125" s="63" t="s">
        <v>6797</v>
      </c>
      <c r="AX125" s="65" t="s">
        <v>3094</v>
      </c>
      <c r="BB125" s="44" t="s">
        <v>6308</v>
      </c>
      <c r="BM125" s="63" t="s">
        <v>3700</v>
      </c>
      <c r="CG125" s="44" t="s">
        <v>5961</v>
      </c>
      <c r="CI125" s="44" t="s">
        <v>7056</v>
      </c>
    </row>
    <row r="126" spans="3:87" ht="12" customHeight="1">
      <c r="C126" s="63" t="s">
        <v>3767</v>
      </c>
      <c r="D126" s="63" t="s">
        <v>6768</v>
      </c>
      <c r="H126" s="73" t="s">
        <v>1806</v>
      </c>
      <c r="J126" s="65" t="s">
        <v>3185</v>
      </c>
      <c r="K126" s="63" t="s">
        <v>5267</v>
      </c>
      <c r="S126" s="69" t="s">
        <v>7435</v>
      </c>
      <c r="Y126" s="63" t="s">
        <v>700</v>
      </c>
      <c r="AB126" s="49"/>
      <c r="AF126" s="65" t="s">
        <v>811</v>
      </c>
      <c r="AP126" s="44" t="s">
        <v>5283</v>
      </c>
      <c r="AQ126" s="65" t="s">
        <v>2444</v>
      </c>
      <c r="AS126" s="63" t="s">
        <v>110</v>
      </c>
      <c r="AT126" s="55" t="s">
        <v>539</v>
      </c>
      <c r="AU126" s="63" t="s">
        <v>1108</v>
      </c>
      <c r="AX126" s="65" t="s">
        <v>3095</v>
      </c>
      <c r="BB126" s="44" t="s">
        <v>4111</v>
      </c>
      <c r="BM126" s="63" t="s">
        <v>3701</v>
      </c>
      <c r="CG126" s="44" t="s">
        <v>5962</v>
      </c>
      <c r="CI126" s="44" t="s">
        <v>6998</v>
      </c>
    </row>
    <row r="127" spans="3:87" ht="12" customHeight="1">
      <c r="C127" s="68" t="s">
        <v>2167</v>
      </c>
      <c r="D127" s="63" t="s">
        <v>6769</v>
      </c>
      <c r="H127" s="65" t="s">
        <v>1807</v>
      </c>
      <c r="J127" s="65" t="s">
        <v>3186</v>
      </c>
      <c r="K127" s="63" t="s">
        <v>1193</v>
      </c>
      <c r="S127" s="65" t="s">
        <v>7436</v>
      </c>
      <c r="Y127" s="70" t="s">
        <v>1464</v>
      </c>
      <c r="AB127" s="49"/>
      <c r="AF127" s="65" t="s">
        <v>812</v>
      </c>
      <c r="AP127" s="44" t="s">
        <v>7835</v>
      </c>
      <c r="AQ127" s="65" t="s">
        <v>2445</v>
      </c>
      <c r="AS127" s="67" t="s">
        <v>3098</v>
      </c>
      <c r="AT127" s="55" t="s">
        <v>540</v>
      </c>
      <c r="AU127" s="63" t="s">
        <v>3368</v>
      </c>
      <c r="AX127" s="65" t="s">
        <v>3096</v>
      </c>
      <c r="BB127" s="44" t="s">
        <v>4116</v>
      </c>
      <c r="BM127" s="63" t="s">
        <v>2035</v>
      </c>
      <c r="CG127" s="44" t="s">
        <v>5963</v>
      </c>
      <c r="CI127" s="44" t="s">
        <v>6930</v>
      </c>
    </row>
    <row r="128" spans="3:87" ht="12" customHeight="1">
      <c r="C128" s="63" t="s">
        <v>4533</v>
      </c>
      <c r="D128" s="63" t="s">
        <v>6770</v>
      </c>
      <c r="H128" s="69" t="s">
        <v>1808</v>
      </c>
      <c r="J128" s="65" t="s">
        <v>3187</v>
      </c>
      <c r="K128" s="63" t="s">
        <v>5268</v>
      </c>
      <c r="S128" s="65" t="s">
        <v>7437</v>
      </c>
      <c r="Y128" s="65" t="s">
        <v>1420</v>
      </c>
      <c r="AB128" s="49"/>
      <c r="AF128" s="65" t="s">
        <v>170</v>
      </c>
      <c r="AP128" s="44" t="s">
        <v>4111</v>
      </c>
      <c r="AQ128" s="65" t="s">
        <v>2446</v>
      </c>
      <c r="AS128" s="65" t="s">
        <v>805</v>
      </c>
      <c r="AT128" s="55" t="s">
        <v>536</v>
      </c>
      <c r="AU128" s="63" t="s">
        <v>257</v>
      </c>
      <c r="AX128" s="45"/>
      <c r="BB128" s="44" t="s">
        <v>4117</v>
      </c>
      <c r="BM128" s="63" t="s">
        <v>3702</v>
      </c>
      <c r="CG128" s="44" t="s">
        <v>5964</v>
      </c>
      <c r="CI128" s="44" t="s">
        <v>6928</v>
      </c>
    </row>
    <row r="129" spans="3:87" ht="12" customHeight="1">
      <c r="C129" s="68" t="s">
        <v>2168</v>
      </c>
      <c r="D129" s="63" t="s">
        <v>6771</v>
      </c>
      <c r="H129" s="65" t="s">
        <v>1809</v>
      </c>
      <c r="J129" s="65" t="s">
        <v>578</v>
      </c>
      <c r="K129" s="63" t="s">
        <v>1333</v>
      </c>
      <c r="S129" s="74" t="s">
        <v>7438</v>
      </c>
      <c r="Y129" s="63" t="s">
        <v>220</v>
      </c>
      <c r="AB129" s="49"/>
      <c r="AF129" s="65" t="s">
        <v>813</v>
      </c>
      <c r="AP129" s="48" t="s">
        <v>7836</v>
      </c>
      <c r="AQ129" s="65" t="s">
        <v>2447</v>
      </c>
      <c r="AS129" s="63" t="s">
        <v>111</v>
      </c>
      <c r="AT129" s="53" t="s">
        <v>534</v>
      </c>
      <c r="AU129" s="63" t="s">
        <v>3732</v>
      </c>
      <c r="BB129" s="44" t="s">
        <v>2852</v>
      </c>
      <c r="BM129" s="63" t="s">
        <v>3889</v>
      </c>
      <c r="CG129" s="44" t="s">
        <v>5965</v>
      </c>
      <c r="CI129" s="44" t="s">
        <v>6906</v>
      </c>
    </row>
    <row r="130" spans="3:87" ht="12" customHeight="1">
      <c r="C130" s="63" t="s">
        <v>1648</v>
      </c>
      <c r="D130" s="63" t="s">
        <v>6772</v>
      </c>
      <c r="H130" s="65" t="s">
        <v>1810</v>
      </c>
      <c r="J130" s="74" t="s">
        <v>2903</v>
      </c>
      <c r="K130" s="63" t="s">
        <v>1194</v>
      </c>
      <c r="S130" s="74" t="s">
        <v>7439</v>
      </c>
      <c r="Y130" s="63" t="s">
        <v>221</v>
      </c>
      <c r="AB130" s="49"/>
      <c r="AF130" s="65" t="s">
        <v>4304</v>
      </c>
      <c r="AP130" s="44" t="s">
        <v>1316</v>
      </c>
      <c r="AQ130" s="63" t="s">
        <v>2972</v>
      </c>
      <c r="AS130" s="65" t="s">
        <v>806</v>
      </c>
      <c r="AT130" s="55" t="s">
        <v>535</v>
      </c>
      <c r="AU130" s="63" t="s">
        <v>1381</v>
      </c>
      <c r="BB130" s="44" t="s">
        <v>6303</v>
      </c>
      <c r="BM130" s="63" t="s">
        <v>3890</v>
      </c>
      <c r="CG130" s="44" t="s">
        <v>5966</v>
      </c>
      <c r="CI130" s="44" t="s">
        <v>6989</v>
      </c>
    </row>
    <row r="131" spans="3:87" ht="12" customHeight="1">
      <c r="C131" s="63" t="s">
        <v>3732</v>
      </c>
      <c r="D131" s="63" t="s">
        <v>340</v>
      </c>
      <c r="H131" s="69" t="s">
        <v>1811</v>
      </c>
      <c r="J131" s="69" t="s">
        <v>3188</v>
      </c>
      <c r="K131" s="44" t="s">
        <v>7303</v>
      </c>
      <c r="S131" s="65" t="s">
        <v>7440</v>
      </c>
      <c r="Y131" s="63" t="s">
        <v>222</v>
      </c>
      <c r="AB131" s="49"/>
      <c r="AF131" s="65" t="s">
        <v>407</v>
      </c>
      <c r="AP131" s="59" t="s">
        <v>6303</v>
      </c>
      <c r="AQ131" s="65" t="s">
        <v>2448</v>
      </c>
      <c r="AS131" s="65" t="s">
        <v>1155</v>
      </c>
      <c r="AT131" s="44" t="s">
        <v>5236</v>
      </c>
      <c r="AU131" s="63" t="s">
        <v>3266</v>
      </c>
      <c r="BB131" s="44" t="s">
        <v>6320</v>
      </c>
      <c r="BM131" s="63" t="s">
        <v>3703</v>
      </c>
      <c r="CG131" s="44" t="s">
        <v>5967</v>
      </c>
      <c r="CI131" s="44" t="s">
        <v>7064</v>
      </c>
    </row>
    <row r="132" spans="3:87" ht="12" customHeight="1">
      <c r="C132" s="68" t="s">
        <v>2169</v>
      </c>
      <c r="D132" s="76" t="s">
        <v>3408</v>
      </c>
      <c r="H132" s="65" t="s">
        <v>1812</v>
      </c>
      <c r="J132" s="65" t="s">
        <v>2125</v>
      </c>
      <c r="K132" s="63" t="s">
        <v>1195</v>
      </c>
      <c r="S132" s="65" t="s">
        <v>7441</v>
      </c>
      <c r="Y132" s="63" t="s">
        <v>223</v>
      </c>
      <c r="AB132" s="49"/>
      <c r="AF132" s="63" t="s">
        <v>5667</v>
      </c>
      <c r="AP132" s="59" t="s">
        <v>5346</v>
      </c>
      <c r="AQ132" s="65" t="s">
        <v>2449</v>
      </c>
      <c r="AS132" s="65" t="s">
        <v>2387</v>
      </c>
      <c r="AT132" s="44" t="s">
        <v>5237</v>
      </c>
      <c r="AU132" s="63" t="s">
        <v>4215</v>
      </c>
      <c r="BB132" s="44" t="s">
        <v>6304</v>
      </c>
      <c r="BM132" s="63" t="s">
        <v>3704</v>
      </c>
      <c r="CG132" s="44" t="s">
        <v>5968</v>
      </c>
      <c r="CI132" s="44" t="s">
        <v>6918</v>
      </c>
    </row>
    <row r="133" spans="3:87" ht="12" customHeight="1">
      <c r="C133" s="68" t="s">
        <v>2198</v>
      </c>
      <c r="D133" s="63" t="s">
        <v>6773</v>
      </c>
      <c r="H133" s="65" t="s">
        <v>1813</v>
      </c>
      <c r="J133" s="65" t="s">
        <v>3189</v>
      </c>
      <c r="K133" s="71" t="s">
        <v>1196</v>
      </c>
      <c r="S133" s="65" t="s">
        <v>7442</v>
      </c>
      <c r="Y133" s="63" t="s">
        <v>224</v>
      </c>
      <c r="AB133" s="49"/>
      <c r="AF133" s="63" t="s">
        <v>5668</v>
      </c>
      <c r="AP133" s="44" t="s">
        <v>5347</v>
      </c>
      <c r="AQ133" s="65" t="s">
        <v>2450</v>
      </c>
      <c r="AS133" s="65" t="s">
        <v>711</v>
      </c>
      <c r="AT133" s="55" t="s">
        <v>529</v>
      </c>
      <c r="AU133" s="63" t="s">
        <v>259</v>
      </c>
      <c r="BB133" s="44" t="s">
        <v>1904</v>
      </c>
      <c r="BM133" s="63" t="s">
        <v>3705</v>
      </c>
      <c r="CG133" s="44" t="s">
        <v>5969</v>
      </c>
      <c r="CI133" s="44" t="s">
        <v>6935</v>
      </c>
    </row>
    <row r="134" spans="3:87" ht="12" customHeight="1">
      <c r="C134" s="68" t="s">
        <v>541</v>
      </c>
      <c r="D134" s="76" t="s">
        <v>1905</v>
      </c>
      <c r="H134" s="65" t="s">
        <v>1814</v>
      </c>
      <c r="J134" s="65" t="s">
        <v>3190</v>
      </c>
      <c r="K134" s="69" t="s">
        <v>1197</v>
      </c>
      <c r="S134" s="65" t="s">
        <v>7443</v>
      </c>
      <c r="Y134" s="63" t="s">
        <v>1465</v>
      </c>
      <c r="AB134" s="49"/>
      <c r="AF134" s="63" t="s">
        <v>5455</v>
      </c>
      <c r="AP134" s="59" t="s">
        <v>2237</v>
      </c>
      <c r="AQ134" s="63" t="s">
        <v>2982</v>
      </c>
      <c r="AS134" s="63" t="s">
        <v>2958</v>
      </c>
      <c r="AT134" s="44" t="s">
        <v>6393</v>
      </c>
      <c r="AU134" s="63" t="s">
        <v>261</v>
      </c>
      <c r="BB134" s="44" t="s">
        <v>6319</v>
      </c>
      <c r="BM134" s="63" t="s">
        <v>681</v>
      </c>
      <c r="CG134" s="44" t="s">
        <v>6429</v>
      </c>
      <c r="CI134" s="44" t="s">
        <v>6927</v>
      </c>
    </row>
    <row r="135" spans="3:87" ht="12" customHeight="1">
      <c r="C135" s="63" t="s">
        <v>4535</v>
      </c>
      <c r="D135" s="63" t="s">
        <v>4127</v>
      </c>
      <c r="H135" s="69" t="s">
        <v>1815</v>
      </c>
      <c r="J135" s="65" t="s">
        <v>2092</v>
      </c>
      <c r="K135" s="65" t="s">
        <v>1334</v>
      </c>
      <c r="S135" s="65" t="s">
        <v>7444</v>
      </c>
      <c r="Y135" s="63" t="s">
        <v>225</v>
      </c>
      <c r="AB135" s="49"/>
      <c r="AF135" s="63" t="s">
        <v>5669</v>
      </c>
      <c r="AP135" s="59" t="s">
        <v>341</v>
      </c>
      <c r="AQ135" s="65" t="s">
        <v>4537</v>
      </c>
      <c r="AS135" s="63" t="s">
        <v>3332</v>
      </c>
      <c r="AT135" s="44" t="s">
        <v>6408</v>
      </c>
      <c r="AU135" s="63" t="s">
        <v>3973</v>
      </c>
      <c r="BB135" s="44" t="s">
        <v>2843</v>
      </c>
      <c r="BM135" s="63" t="s">
        <v>3387</v>
      </c>
      <c r="CG135" s="44" t="s">
        <v>5970</v>
      </c>
      <c r="CI135" s="44" t="s">
        <v>7032</v>
      </c>
    </row>
    <row r="136" spans="3:87" ht="12" customHeight="1">
      <c r="C136" s="63" t="s">
        <v>653</v>
      </c>
      <c r="D136" s="76" t="s">
        <v>1597</v>
      </c>
      <c r="H136" s="65" t="s">
        <v>1816</v>
      </c>
      <c r="J136" s="69" t="s">
        <v>3191</v>
      </c>
      <c r="K136" s="63" t="s">
        <v>4105</v>
      </c>
      <c r="S136" s="65" t="s">
        <v>7445</v>
      </c>
      <c r="Y136" s="63" t="s">
        <v>356</v>
      </c>
      <c r="AB136" s="49"/>
      <c r="AF136" s="63" t="s">
        <v>5456</v>
      </c>
      <c r="AP136" s="44" t="s">
        <v>345</v>
      </c>
      <c r="AQ136" s="65" t="s">
        <v>2451</v>
      </c>
      <c r="AS136" s="66" t="s">
        <v>3000</v>
      </c>
      <c r="AT136" s="44" t="s">
        <v>4433</v>
      </c>
      <c r="AU136" s="63" t="s">
        <v>4010</v>
      </c>
      <c r="BB136" s="44" t="s">
        <v>2953</v>
      </c>
      <c r="BM136" s="63" t="s">
        <v>3706</v>
      </c>
      <c r="CG136" s="44" t="s">
        <v>5971</v>
      </c>
      <c r="CI136" s="44" t="s">
        <v>6931</v>
      </c>
    </row>
    <row r="137" spans="3:87" ht="12" customHeight="1">
      <c r="C137" s="68" t="s">
        <v>2170</v>
      </c>
      <c r="D137" s="63" t="s">
        <v>6774</v>
      </c>
      <c r="H137" s="69" t="s">
        <v>1817</v>
      </c>
      <c r="J137" s="65" t="s">
        <v>1197</v>
      </c>
      <c r="K137" s="65" t="s">
        <v>5370</v>
      </c>
      <c r="S137" s="65" t="s">
        <v>7446</v>
      </c>
      <c r="Y137" s="63" t="s">
        <v>357</v>
      </c>
      <c r="AB137" s="49"/>
      <c r="AF137" s="63" t="s">
        <v>5670</v>
      </c>
      <c r="AP137" s="44" t="s">
        <v>3267</v>
      </c>
      <c r="AQ137" s="65" t="s">
        <v>2452</v>
      </c>
      <c r="AS137" s="65" t="s">
        <v>2388</v>
      </c>
      <c r="AT137" s="44" t="s">
        <v>2959</v>
      </c>
      <c r="AU137" s="63" t="s">
        <v>6815</v>
      </c>
      <c r="BB137" s="44" t="s">
        <v>634</v>
      </c>
      <c r="BM137" s="63" t="s">
        <v>4539</v>
      </c>
      <c r="CG137" s="44" t="s">
        <v>5972</v>
      </c>
      <c r="CI137" s="44" t="s">
        <v>6966</v>
      </c>
    </row>
    <row r="138" spans="3:87" ht="12" customHeight="1">
      <c r="C138" s="63" t="s">
        <v>3761</v>
      </c>
      <c r="D138" s="63" t="s">
        <v>6775</v>
      </c>
      <c r="H138" s="69" t="s">
        <v>1818</v>
      </c>
      <c r="J138" s="65" t="s">
        <v>595</v>
      </c>
      <c r="K138" s="63" t="s">
        <v>1335</v>
      </c>
      <c r="S138" s="65" t="s">
        <v>7447</v>
      </c>
      <c r="Y138" s="69" t="s">
        <v>226</v>
      </c>
      <c r="AB138" s="49"/>
      <c r="AF138" s="63" t="s">
        <v>5457</v>
      </c>
      <c r="AP138" s="44" t="s">
        <v>3770</v>
      </c>
      <c r="AQ138" s="65" t="s">
        <v>2453</v>
      </c>
      <c r="AS138" s="63" t="s">
        <v>165</v>
      </c>
      <c r="AU138" s="63" t="s">
        <v>3974</v>
      </c>
      <c r="BB138" s="44" t="s">
        <v>1323</v>
      </c>
      <c r="BM138" s="63" t="s">
        <v>3707</v>
      </c>
      <c r="CG138" s="44" t="s">
        <v>5973</v>
      </c>
      <c r="CI138" s="44" t="s">
        <v>6962</v>
      </c>
    </row>
    <row r="139" spans="3:87" ht="12" customHeight="1">
      <c r="C139" s="68" t="s">
        <v>2199</v>
      </c>
      <c r="D139" s="63" t="s">
        <v>6776</v>
      </c>
      <c r="H139" s="65" t="s">
        <v>1819</v>
      </c>
      <c r="J139" s="65" t="s">
        <v>596</v>
      </c>
      <c r="K139" s="63" t="s">
        <v>4521</v>
      </c>
      <c r="S139" s="65" t="s">
        <v>7448</v>
      </c>
      <c r="Y139" s="63" t="s">
        <v>1466</v>
      </c>
      <c r="AB139" s="49"/>
      <c r="AF139" s="65" t="s">
        <v>4305</v>
      </c>
      <c r="AP139" s="44" t="s">
        <v>5350</v>
      </c>
      <c r="AQ139" s="65" t="s">
        <v>2454</v>
      </c>
      <c r="AS139" s="65" t="s">
        <v>2389</v>
      </c>
      <c r="AU139" s="63" t="s">
        <v>4217</v>
      </c>
      <c r="BB139" s="44" t="s">
        <v>4112</v>
      </c>
      <c r="BM139" s="63" t="s">
        <v>3891</v>
      </c>
      <c r="CG139" s="44" t="s">
        <v>5974</v>
      </c>
      <c r="CI139" s="44" t="s">
        <v>7063</v>
      </c>
    </row>
    <row r="140" spans="3:87" ht="12" customHeight="1">
      <c r="C140" s="63" t="s">
        <v>3064</v>
      </c>
      <c r="D140" s="63" t="s">
        <v>6777</v>
      </c>
      <c r="H140" s="65" t="s">
        <v>1820</v>
      </c>
      <c r="J140" s="65" t="s">
        <v>3034</v>
      </c>
      <c r="K140" s="63" t="s">
        <v>5288</v>
      </c>
      <c r="S140" s="65" t="s">
        <v>7449</v>
      </c>
      <c r="Y140" s="63" t="s">
        <v>227</v>
      </c>
      <c r="AB140" s="49"/>
      <c r="AF140" s="63" t="s">
        <v>5671</v>
      </c>
      <c r="AP140" s="44" t="s">
        <v>5285</v>
      </c>
      <c r="AQ140" s="65" t="s">
        <v>2455</v>
      </c>
      <c r="AS140" s="65" t="s">
        <v>401</v>
      </c>
      <c r="AT140" s="55"/>
      <c r="AU140" s="63" t="s">
        <v>1071</v>
      </c>
      <c r="BM140" s="63" t="s">
        <v>3892</v>
      </c>
      <c r="CG140" s="44" t="s">
        <v>6430</v>
      </c>
      <c r="CI140" s="44" t="s">
        <v>7013</v>
      </c>
    </row>
    <row r="141" spans="3:87" ht="12" customHeight="1">
      <c r="C141" s="68" t="s">
        <v>2171</v>
      </c>
      <c r="D141" s="76" t="s">
        <v>3332</v>
      </c>
      <c r="H141" s="65" t="s">
        <v>1821</v>
      </c>
      <c r="J141" s="65" t="s">
        <v>3192</v>
      </c>
      <c r="K141" s="71" t="s">
        <v>1198</v>
      </c>
      <c r="S141" s="65" t="s">
        <v>7450</v>
      </c>
      <c r="Y141" s="63" t="s">
        <v>228</v>
      </c>
      <c r="AB141" s="49"/>
      <c r="AF141" s="63" t="s">
        <v>5458</v>
      </c>
      <c r="AP141" s="44" t="s">
        <v>7837</v>
      </c>
      <c r="AQ141" s="63" t="s">
        <v>2974</v>
      </c>
      <c r="AS141" s="65" t="s">
        <v>2390</v>
      </c>
      <c r="AU141" s="63" t="s">
        <v>1346</v>
      </c>
      <c r="BM141" s="63" t="s">
        <v>3708</v>
      </c>
      <c r="CG141" s="44" t="s">
        <v>5975</v>
      </c>
      <c r="CI141" s="44" t="s">
        <v>6956</v>
      </c>
    </row>
    <row r="142" spans="3:87" ht="12" customHeight="1">
      <c r="C142" s="63" t="s">
        <v>3539</v>
      </c>
      <c r="D142" s="63" t="s">
        <v>6778</v>
      </c>
      <c r="H142" s="65" t="s">
        <v>1822</v>
      </c>
      <c r="J142" s="65" t="s">
        <v>3193</v>
      </c>
      <c r="K142" s="69" t="s">
        <v>1336</v>
      </c>
      <c r="S142" s="65" t="s">
        <v>7451</v>
      </c>
      <c r="Y142" s="63" t="s">
        <v>1467</v>
      </c>
      <c r="AB142" s="49"/>
      <c r="AF142" s="63" t="s">
        <v>5672</v>
      </c>
      <c r="AQ142" s="65" t="s">
        <v>2456</v>
      </c>
      <c r="AS142" s="63" t="s">
        <v>166</v>
      </c>
      <c r="AU142" s="63" t="s">
        <v>6877</v>
      </c>
      <c r="BM142" s="63" t="s">
        <v>3893</v>
      </c>
      <c r="CG142" s="44" t="s">
        <v>5976</v>
      </c>
      <c r="CI142" s="44" t="s">
        <v>6951</v>
      </c>
    </row>
    <row r="143" spans="3:87" ht="12" customHeight="1">
      <c r="C143" s="68" t="s">
        <v>2172</v>
      </c>
      <c r="D143" s="63" t="s">
        <v>6779</v>
      </c>
      <c r="H143" s="69" t="s">
        <v>1823</v>
      </c>
      <c r="J143" s="69" t="s">
        <v>643</v>
      </c>
      <c r="K143" s="63" t="s">
        <v>5371</v>
      </c>
      <c r="S143" s="65" t="s">
        <v>7452</v>
      </c>
      <c r="Y143" s="63" t="s">
        <v>229</v>
      </c>
      <c r="AB143" s="49"/>
      <c r="AF143" s="63" t="s">
        <v>5673</v>
      </c>
      <c r="AQ143" s="65" t="s">
        <v>2457</v>
      </c>
      <c r="AS143" s="65" t="s">
        <v>2391</v>
      </c>
      <c r="AU143" s="63" t="s">
        <v>6876</v>
      </c>
      <c r="BM143" s="63" t="s">
        <v>3709</v>
      </c>
      <c r="CG143" s="44" t="s">
        <v>5977</v>
      </c>
      <c r="CI143" s="44" t="s">
        <v>7018</v>
      </c>
    </row>
    <row r="144" spans="3:87" ht="12" customHeight="1">
      <c r="C144" s="68" t="s">
        <v>2173</v>
      </c>
      <c r="D144" s="63" t="s">
        <v>6780</v>
      </c>
      <c r="H144" s="69" t="s">
        <v>1824</v>
      </c>
      <c r="J144" s="65" t="s">
        <v>3194</v>
      </c>
      <c r="K144" s="65" t="s">
        <v>5289</v>
      </c>
      <c r="S144" s="71" t="s">
        <v>1552</v>
      </c>
      <c r="Y144" s="63" t="s">
        <v>230</v>
      </c>
      <c r="AB144" s="49"/>
      <c r="AF144" s="63" t="s">
        <v>6096</v>
      </c>
      <c r="AQ144" s="63" t="s">
        <v>2980</v>
      </c>
      <c r="AS144" s="63" t="s">
        <v>167</v>
      </c>
      <c r="AU144" s="63" t="s">
        <v>1347</v>
      </c>
      <c r="BM144" s="63" t="s">
        <v>1352</v>
      </c>
      <c r="CG144" s="44" t="s">
        <v>5978</v>
      </c>
      <c r="CI144" s="44" t="s">
        <v>5747</v>
      </c>
    </row>
    <row r="145" spans="3:87" ht="12" customHeight="1">
      <c r="C145" s="64" t="s">
        <v>2174</v>
      </c>
      <c r="D145" s="63" t="s">
        <v>3911</v>
      </c>
      <c r="H145" s="69" t="s">
        <v>1825</v>
      </c>
      <c r="J145" s="76" t="s">
        <v>1202</v>
      </c>
      <c r="K145" s="65" t="s">
        <v>5290</v>
      </c>
      <c r="S145" s="65" t="s">
        <v>7453</v>
      </c>
      <c r="Y145" s="63" t="s">
        <v>4538</v>
      </c>
      <c r="AB145" s="49"/>
      <c r="AF145" s="63" t="s">
        <v>5459</v>
      </c>
      <c r="AQ145" s="63" t="s">
        <v>2975</v>
      </c>
      <c r="AS145" s="65" t="s">
        <v>3603</v>
      </c>
      <c r="AU145" s="63" t="s">
        <v>6790</v>
      </c>
      <c r="BM145" s="63" t="s">
        <v>3894</v>
      </c>
      <c r="CG145" s="44" t="s">
        <v>6423</v>
      </c>
      <c r="CI145" s="44" t="s">
        <v>7027</v>
      </c>
    </row>
    <row r="146" spans="3:87" ht="12" customHeight="1">
      <c r="C146" s="88" t="s">
        <v>2175</v>
      </c>
      <c r="D146" s="63" t="s">
        <v>3681</v>
      </c>
      <c r="H146" s="69" t="s">
        <v>1826</v>
      </c>
      <c r="J146" s="65" t="s">
        <v>2880</v>
      </c>
      <c r="K146" s="71" t="s">
        <v>1199</v>
      </c>
      <c r="S146" s="65" t="s">
        <v>7454</v>
      </c>
      <c r="Y146" s="63" t="s">
        <v>351</v>
      </c>
      <c r="AB146" s="49"/>
      <c r="AF146" s="63" t="s">
        <v>6184</v>
      </c>
      <c r="AQ146" s="65" t="s">
        <v>2458</v>
      </c>
      <c r="AS146" s="65" t="s">
        <v>2038</v>
      </c>
      <c r="AU146" s="63" t="s">
        <v>4504</v>
      </c>
      <c r="BM146" s="63" t="s">
        <v>3895</v>
      </c>
      <c r="CG146" s="44" t="s">
        <v>5979</v>
      </c>
      <c r="CI146" s="44" t="s">
        <v>6971</v>
      </c>
    </row>
    <row r="147" spans="3:87" ht="12" customHeight="1">
      <c r="C147" s="63" t="s">
        <v>3748</v>
      </c>
      <c r="D147" s="63" t="s">
        <v>215</v>
      </c>
      <c r="H147" s="65" t="s">
        <v>1827</v>
      </c>
      <c r="J147" s="65" t="s">
        <v>3195</v>
      </c>
      <c r="K147" s="63" t="s">
        <v>1200</v>
      </c>
      <c r="S147" s="65" t="s">
        <v>7455</v>
      </c>
      <c r="Y147" s="63" t="s">
        <v>1547</v>
      </c>
      <c r="AB147" s="49"/>
      <c r="AF147" s="63" t="s">
        <v>1445</v>
      </c>
      <c r="AQ147" s="65" t="s">
        <v>2459</v>
      </c>
      <c r="AS147" s="63" t="s">
        <v>1459</v>
      </c>
      <c r="AU147" s="63" t="s">
        <v>3595</v>
      </c>
      <c r="BM147" s="63" t="s">
        <v>3710</v>
      </c>
      <c r="CG147" s="44" t="s">
        <v>5980</v>
      </c>
      <c r="CI147" s="44" t="s">
        <v>7085</v>
      </c>
    </row>
    <row r="148" spans="3:87" ht="12" customHeight="1">
      <c r="C148" s="68" t="s">
        <v>2200</v>
      </c>
      <c r="D148" s="76" t="s">
        <v>218</v>
      </c>
      <c r="H148" s="69" t="s">
        <v>1828</v>
      </c>
      <c r="J148" s="65" t="s">
        <v>3196</v>
      </c>
      <c r="K148" s="65" t="s">
        <v>1201</v>
      </c>
      <c r="S148" s="65" t="s">
        <v>7456</v>
      </c>
      <c r="Y148" s="63" t="s">
        <v>231</v>
      </c>
      <c r="AB148" s="49"/>
      <c r="AF148" s="63" t="s">
        <v>4285</v>
      </c>
      <c r="AQ148" s="65" t="s">
        <v>2460</v>
      </c>
      <c r="AS148" s="63" t="s">
        <v>168</v>
      </c>
      <c r="AU148" s="63" t="s">
        <v>4216</v>
      </c>
      <c r="BM148" s="63" t="s">
        <v>3711</v>
      </c>
      <c r="CG148" s="44" t="s">
        <v>5981</v>
      </c>
      <c r="CI148" s="44" t="s">
        <v>7037</v>
      </c>
    </row>
    <row r="149" spans="3:87" ht="12" customHeight="1">
      <c r="C149" s="68" t="s">
        <v>3530</v>
      </c>
      <c r="D149" s="63" t="s">
        <v>6781</v>
      </c>
      <c r="H149" s="69" t="s">
        <v>1829</v>
      </c>
      <c r="J149" s="65" t="s">
        <v>3197</v>
      </c>
      <c r="K149" s="63" t="s">
        <v>5119</v>
      </c>
      <c r="S149" s="65" t="s">
        <v>7457</v>
      </c>
      <c r="Y149" s="63" t="s">
        <v>232</v>
      </c>
      <c r="AB149" s="49"/>
      <c r="AF149" s="63" t="s">
        <v>4306</v>
      </c>
      <c r="AQ149" s="65" t="s">
        <v>4766</v>
      </c>
      <c r="AS149" s="65" t="s">
        <v>807</v>
      </c>
      <c r="AU149" s="63" t="s">
        <v>6792</v>
      </c>
      <c r="BM149" s="63" t="s">
        <v>1019</v>
      </c>
      <c r="CG149" s="44" t="s">
        <v>5982</v>
      </c>
      <c r="CI149" s="44" t="s">
        <v>6994</v>
      </c>
    </row>
    <row r="150" spans="3:87" ht="12" customHeight="1">
      <c r="C150" s="64" t="s">
        <v>2176</v>
      </c>
      <c r="D150" s="63" t="s">
        <v>3345</v>
      </c>
      <c r="H150" s="65" t="s">
        <v>1830</v>
      </c>
      <c r="J150" s="65" t="s">
        <v>3198</v>
      </c>
      <c r="K150" s="63" t="s">
        <v>60</v>
      </c>
      <c r="S150" s="65" t="s">
        <v>7458</v>
      </c>
      <c r="Y150" s="63" t="s">
        <v>233</v>
      </c>
      <c r="AB150" s="49"/>
      <c r="AF150" s="63" t="s">
        <v>5674</v>
      </c>
      <c r="AQ150" s="65" t="s">
        <v>2462</v>
      </c>
      <c r="AS150" s="65" t="s">
        <v>2392</v>
      </c>
      <c r="AU150" s="66" t="s">
        <v>1058</v>
      </c>
      <c r="BM150" s="63" t="s">
        <v>3896</v>
      </c>
      <c r="CG150" s="44" t="s">
        <v>5983</v>
      </c>
      <c r="CI150" s="44" t="s">
        <v>6936</v>
      </c>
    </row>
    <row r="151" spans="3:87" ht="12" customHeight="1">
      <c r="C151" s="63" t="s">
        <v>3762</v>
      </c>
      <c r="D151" s="63" t="s">
        <v>6782</v>
      </c>
      <c r="H151" s="65" t="s">
        <v>1831</v>
      </c>
      <c r="J151" s="73" t="s">
        <v>3199</v>
      </c>
      <c r="K151" s="63" t="s">
        <v>5372</v>
      </c>
      <c r="S151" s="65" t="s">
        <v>7459</v>
      </c>
      <c r="Y151" s="63" t="s">
        <v>234</v>
      </c>
      <c r="AB151" s="49"/>
      <c r="AF151" s="63" t="s">
        <v>5675</v>
      </c>
      <c r="AQ151" s="65" t="s">
        <v>2463</v>
      </c>
      <c r="AS151" s="65" t="s">
        <v>402</v>
      </c>
      <c r="AU151" s="63" t="s">
        <v>6823</v>
      </c>
      <c r="BM151" s="63" t="s">
        <v>310</v>
      </c>
      <c r="CG151" s="44" t="s">
        <v>5984</v>
      </c>
      <c r="CI151" s="44" t="s">
        <v>6984</v>
      </c>
    </row>
    <row r="152" spans="3:87" ht="12" customHeight="1">
      <c r="C152" s="63" t="s">
        <v>3756</v>
      </c>
      <c r="D152" s="63" t="s">
        <v>6783</v>
      </c>
      <c r="H152" s="69" t="s">
        <v>1832</v>
      </c>
      <c r="J152" s="65" t="s">
        <v>3200</v>
      </c>
      <c r="K152" s="63" t="s">
        <v>1202</v>
      </c>
      <c r="S152" s="73" t="s">
        <v>7460</v>
      </c>
      <c r="Y152" s="65" t="s">
        <v>363</v>
      </c>
      <c r="AB152" s="49"/>
      <c r="AF152" s="63" t="s">
        <v>4277</v>
      </c>
      <c r="AQ152" s="65" t="s">
        <v>207</v>
      </c>
      <c r="AS152" s="65" t="s">
        <v>403</v>
      </c>
      <c r="AU152" s="63" t="s">
        <v>4017</v>
      </c>
      <c r="BM152" s="63" t="s">
        <v>3897</v>
      </c>
      <c r="CG152" s="44" t="s">
        <v>5985</v>
      </c>
      <c r="CI152" s="44" t="s">
        <v>6978</v>
      </c>
    </row>
    <row r="153" spans="3:87" ht="12" customHeight="1">
      <c r="C153" s="68" t="s">
        <v>6590</v>
      </c>
      <c r="D153" s="63" t="s">
        <v>6784</v>
      </c>
      <c r="H153" s="65" t="s">
        <v>1833</v>
      </c>
      <c r="J153" s="65" t="s">
        <v>3201</v>
      </c>
      <c r="K153" s="71" t="s">
        <v>1203</v>
      </c>
      <c r="S153" s="65" t="s">
        <v>1331</v>
      </c>
      <c r="Y153" s="63" t="s">
        <v>235</v>
      </c>
      <c r="AB153" s="49"/>
      <c r="AF153" s="65" t="s">
        <v>814</v>
      </c>
      <c r="AQ153" s="65" t="s">
        <v>2464</v>
      </c>
      <c r="AS153" s="65" t="s">
        <v>2393</v>
      </c>
      <c r="AU153" s="63" t="s">
        <v>1560</v>
      </c>
      <c r="BM153" s="63" t="s">
        <v>3898</v>
      </c>
      <c r="CG153" s="44" t="s">
        <v>5986</v>
      </c>
      <c r="CI153" s="44" t="s">
        <v>6944</v>
      </c>
    </row>
    <row r="154" spans="3:87" ht="12" customHeight="1">
      <c r="C154" s="63" t="s">
        <v>685</v>
      </c>
      <c r="D154" s="76" t="s">
        <v>6785</v>
      </c>
      <c r="H154" s="65" t="s">
        <v>1834</v>
      </c>
      <c r="J154" s="65" t="s">
        <v>3202</v>
      </c>
      <c r="K154" s="63" t="s">
        <v>5373</v>
      </c>
      <c r="S154" s="65" t="s">
        <v>7461</v>
      </c>
      <c r="Y154" s="63" t="s">
        <v>236</v>
      </c>
      <c r="AB154" s="49"/>
      <c r="AF154" s="63" t="s">
        <v>6071</v>
      </c>
      <c r="AQ154" s="65" t="s">
        <v>2465</v>
      </c>
      <c r="AS154" s="65" t="s">
        <v>808</v>
      </c>
      <c r="AU154" s="63" t="s">
        <v>6890</v>
      </c>
      <c r="BM154" s="63" t="s">
        <v>3899</v>
      </c>
      <c r="CG154" s="44" t="s">
        <v>6424</v>
      </c>
      <c r="CI154" s="44" t="s">
        <v>6925</v>
      </c>
    </row>
    <row r="155" spans="3:87" ht="12" customHeight="1">
      <c r="C155" s="63" t="s">
        <v>3768</v>
      </c>
      <c r="D155" s="63" t="s">
        <v>6786</v>
      </c>
      <c r="H155" s="65" t="s">
        <v>1835</v>
      </c>
      <c r="J155" s="65" t="s">
        <v>3203</v>
      </c>
      <c r="K155" s="63" t="s">
        <v>3785</v>
      </c>
      <c r="S155" s="65" t="s">
        <v>7462</v>
      </c>
      <c r="Y155" s="63" t="s">
        <v>237</v>
      </c>
      <c r="AB155" s="49"/>
      <c r="AF155" s="65" t="s">
        <v>4510</v>
      </c>
      <c r="AQ155" s="65" t="s">
        <v>2962</v>
      </c>
      <c r="AS155" s="65" t="s">
        <v>2394</v>
      </c>
      <c r="AU155" s="63" t="s">
        <v>4212</v>
      </c>
      <c r="BM155" s="63" t="s">
        <v>3362</v>
      </c>
      <c r="CG155" s="44" t="s">
        <v>5987</v>
      </c>
      <c r="CI155" s="44" t="s">
        <v>6991</v>
      </c>
    </row>
    <row r="156" spans="3:87" ht="12" customHeight="1">
      <c r="C156" s="68" t="s">
        <v>2177</v>
      </c>
      <c r="D156" s="63" t="s">
        <v>6787</v>
      </c>
      <c r="H156" s="65" t="s">
        <v>1568</v>
      </c>
      <c r="J156" s="73" t="s">
        <v>2238</v>
      </c>
      <c r="K156" s="63" t="s">
        <v>5301</v>
      </c>
      <c r="S156" s="65" t="s">
        <v>7463</v>
      </c>
      <c r="Y156" s="63" t="s">
        <v>238</v>
      </c>
      <c r="AB156" s="49"/>
      <c r="AF156" s="63" t="s">
        <v>5676</v>
      </c>
      <c r="AQ156" s="65" t="s">
        <v>2466</v>
      </c>
      <c r="AS156" s="65" t="s">
        <v>3611</v>
      </c>
      <c r="AU156" s="63" t="s">
        <v>279</v>
      </c>
      <c r="BM156" s="63" t="s">
        <v>354</v>
      </c>
      <c r="CG156" s="44" t="s">
        <v>5988</v>
      </c>
      <c r="CI156" s="44" t="s">
        <v>6996</v>
      </c>
    </row>
    <row r="157" spans="3:87" ht="12" customHeight="1">
      <c r="C157" s="68" t="s">
        <v>3726</v>
      </c>
      <c r="D157" s="75" t="s">
        <v>5144</v>
      </c>
      <c r="H157" s="65" t="s">
        <v>1836</v>
      </c>
      <c r="J157" s="65" t="s">
        <v>3204</v>
      </c>
      <c r="K157" s="63" t="s">
        <v>1204</v>
      </c>
      <c r="S157" s="65" t="s">
        <v>7464</v>
      </c>
      <c r="Y157" s="63" t="s">
        <v>361</v>
      </c>
      <c r="AB157" s="49"/>
      <c r="AF157" s="63" t="s">
        <v>5460</v>
      </c>
      <c r="AQ157" s="65" t="s">
        <v>2467</v>
      </c>
      <c r="AS157" s="65" t="s">
        <v>404</v>
      </c>
      <c r="AU157" s="63" t="s">
        <v>2686</v>
      </c>
      <c r="BM157" s="63" t="s">
        <v>3712</v>
      </c>
      <c r="CG157" s="44" t="s">
        <v>5989</v>
      </c>
      <c r="CI157" s="44" t="s">
        <v>7000</v>
      </c>
    </row>
    <row r="158" spans="3:87" ht="12" customHeight="1">
      <c r="C158" s="68" t="s">
        <v>2178</v>
      </c>
      <c r="D158" s="77" t="s">
        <v>5141</v>
      </c>
      <c r="H158" s="65" t="s">
        <v>1837</v>
      </c>
      <c r="J158" s="65" t="s">
        <v>3205</v>
      </c>
      <c r="K158" s="63" t="s">
        <v>5302</v>
      </c>
      <c r="S158" s="65" t="s">
        <v>7465</v>
      </c>
      <c r="Y158" s="63" t="s">
        <v>239</v>
      </c>
      <c r="AB158" s="49"/>
      <c r="AF158" s="63" t="s">
        <v>1439</v>
      </c>
      <c r="AQ158" s="65" t="s">
        <v>2468</v>
      </c>
      <c r="AS158" s="65" t="s">
        <v>1156</v>
      </c>
      <c r="AU158" s="63" t="s">
        <v>4210</v>
      </c>
      <c r="BM158" s="63" t="s">
        <v>316</v>
      </c>
      <c r="CG158" s="44" t="s">
        <v>5990</v>
      </c>
      <c r="CI158" s="44" t="s">
        <v>7010</v>
      </c>
    </row>
    <row r="159" spans="3:87" ht="12" customHeight="1">
      <c r="C159" s="63" t="s">
        <v>135</v>
      </c>
      <c r="D159" s="76" t="s">
        <v>5148</v>
      </c>
      <c r="H159" s="65" t="s">
        <v>1838</v>
      </c>
      <c r="J159" s="65" t="s">
        <v>1925</v>
      </c>
      <c r="K159" s="71" t="s">
        <v>1205</v>
      </c>
      <c r="S159" s="65" t="s">
        <v>7466</v>
      </c>
      <c r="Y159" s="63" t="s">
        <v>1490</v>
      </c>
      <c r="AB159" s="49"/>
      <c r="AF159" s="65" t="s">
        <v>4513</v>
      </c>
      <c r="AQ159" s="65" t="s">
        <v>2469</v>
      </c>
      <c r="AS159" s="65" t="s">
        <v>405</v>
      </c>
      <c r="AU159" s="63" t="s">
        <v>2689</v>
      </c>
      <c r="BM159" s="63" t="s">
        <v>3900</v>
      </c>
      <c r="CG159" s="44" t="s">
        <v>5991</v>
      </c>
      <c r="CI159" s="44" t="s">
        <v>7093</v>
      </c>
    </row>
    <row r="160" spans="3:87" ht="12" customHeight="1">
      <c r="C160" s="63" t="s">
        <v>3742</v>
      </c>
      <c r="D160" s="76" t="s">
        <v>4800</v>
      </c>
      <c r="H160" s="65" t="s">
        <v>1839</v>
      </c>
      <c r="J160" s="65" t="s">
        <v>3206</v>
      </c>
      <c r="K160" s="65" t="s">
        <v>2508</v>
      </c>
      <c r="S160" s="65" t="s">
        <v>7467</v>
      </c>
      <c r="Y160" s="71" t="s">
        <v>1468</v>
      </c>
      <c r="AB160" s="49"/>
      <c r="AF160" s="65" t="s">
        <v>815</v>
      </c>
      <c r="AQ160" s="65" t="s">
        <v>2470</v>
      </c>
      <c r="AS160" s="65" t="s">
        <v>1157</v>
      </c>
      <c r="AU160" s="63" t="s">
        <v>6804</v>
      </c>
      <c r="BM160" s="63" t="s">
        <v>3901</v>
      </c>
      <c r="CG160" s="44" t="s">
        <v>5992</v>
      </c>
      <c r="CI160" s="44" t="s">
        <v>6933</v>
      </c>
    </row>
    <row r="161" spans="3:87" ht="12" customHeight="1">
      <c r="C161" s="64" t="s">
        <v>2201</v>
      </c>
      <c r="D161" s="77" t="s">
        <v>1412</v>
      </c>
      <c r="H161" s="65" t="s">
        <v>1840</v>
      </c>
      <c r="J161" s="65" t="s">
        <v>3207</v>
      </c>
      <c r="K161" s="73" t="s">
        <v>1206</v>
      </c>
      <c r="S161" s="65" t="s">
        <v>7468</v>
      </c>
      <c r="Y161" s="65" t="s">
        <v>1027</v>
      </c>
      <c r="AB161" s="49"/>
      <c r="AF161" s="65" t="s">
        <v>408</v>
      </c>
      <c r="AQ161" s="65" t="s">
        <v>4680</v>
      </c>
      <c r="AS161" s="65" t="s">
        <v>406</v>
      </c>
      <c r="AU161" s="63" t="s">
        <v>1134</v>
      </c>
      <c r="BM161" s="63" t="s">
        <v>3902</v>
      </c>
      <c r="CG161" s="44" t="s">
        <v>5993</v>
      </c>
      <c r="CI161" s="44" t="s">
        <v>6988</v>
      </c>
    </row>
    <row r="162" spans="3:87" ht="12" customHeight="1">
      <c r="C162" s="63" t="s">
        <v>3699</v>
      </c>
      <c r="D162" s="63" t="s">
        <v>825</v>
      </c>
      <c r="H162" s="65" t="s">
        <v>1841</v>
      </c>
      <c r="J162" s="65" t="s">
        <v>1602</v>
      </c>
      <c r="K162" s="71" t="s">
        <v>1207</v>
      </c>
      <c r="S162" s="65" t="s">
        <v>7469</v>
      </c>
      <c r="Y162" s="63" t="s">
        <v>1469</v>
      </c>
      <c r="AB162" s="49"/>
      <c r="AF162" s="63" t="s">
        <v>6165</v>
      </c>
      <c r="AQ162" s="65" t="s">
        <v>2471</v>
      </c>
      <c r="AS162" s="65" t="s">
        <v>809</v>
      </c>
      <c r="AU162" s="63" t="s">
        <v>4206</v>
      </c>
      <c r="BM162" s="63" t="s">
        <v>3587</v>
      </c>
      <c r="CG162" s="44" t="s">
        <v>5994</v>
      </c>
      <c r="CI162" s="44" t="s">
        <v>6945</v>
      </c>
    </row>
    <row r="163" spans="3:87" ht="12" customHeight="1">
      <c r="C163" s="63" t="s">
        <v>3744</v>
      </c>
      <c r="D163" s="63" t="s">
        <v>1572</v>
      </c>
      <c r="H163" s="65" t="s">
        <v>1842</v>
      </c>
      <c r="J163" s="69" t="s">
        <v>2849</v>
      </c>
      <c r="K163" s="69" t="s">
        <v>357</v>
      </c>
      <c r="S163" s="65" t="s">
        <v>7470</v>
      </c>
      <c r="Y163" s="63" t="s">
        <v>240</v>
      </c>
      <c r="AB163" s="49"/>
      <c r="AF163" s="63" t="s">
        <v>6090</v>
      </c>
      <c r="AQ163" s="66" t="s">
        <v>3002</v>
      </c>
      <c r="AS163" s="65" t="s">
        <v>712</v>
      </c>
      <c r="AU163" s="63" t="s">
        <v>1129</v>
      </c>
      <c r="BM163" s="63" t="s">
        <v>4542</v>
      </c>
      <c r="CG163" s="44" t="s">
        <v>5995</v>
      </c>
      <c r="CI163" s="44" t="s">
        <v>7004</v>
      </c>
    </row>
    <row r="164" spans="3:87" ht="12" customHeight="1">
      <c r="C164" s="68" t="s">
        <v>1532</v>
      </c>
      <c r="D164" s="77" t="s">
        <v>5179</v>
      </c>
      <c r="H164" s="65" t="s">
        <v>1843</v>
      </c>
      <c r="J164" s="65" t="s">
        <v>612</v>
      </c>
      <c r="K164" s="63" t="s">
        <v>1208</v>
      </c>
      <c r="S164" s="65" t="s">
        <v>7471</v>
      </c>
      <c r="Y164" s="63" t="s">
        <v>1512</v>
      </c>
      <c r="AB164" s="49"/>
      <c r="AF164" s="63" t="s">
        <v>5461</v>
      </c>
      <c r="AQ164" s="65" t="s">
        <v>2472</v>
      </c>
      <c r="AS164" s="65" t="s">
        <v>2395</v>
      </c>
      <c r="AU164" s="63" t="s">
        <v>4009</v>
      </c>
      <c r="BM164" s="63" t="s">
        <v>750</v>
      </c>
      <c r="CG164" s="44" t="s">
        <v>5996</v>
      </c>
      <c r="CI164" s="44" t="s">
        <v>6977</v>
      </c>
    </row>
    <row r="165" spans="3:87" ht="12" customHeight="1">
      <c r="C165" s="63" t="s">
        <v>3758</v>
      </c>
      <c r="D165" s="63" t="s">
        <v>5180</v>
      </c>
      <c r="H165" s="65" t="s">
        <v>1844</v>
      </c>
      <c r="J165" s="65" t="s">
        <v>3208</v>
      </c>
      <c r="K165" s="63" t="s">
        <v>5303</v>
      </c>
      <c r="S165" s="73" t="s">
        <v>7472</v>
      </c>
      <c r="Y165" s="63" t="s">
        <v>1470</v>
      </c>
      <c r="AB165" s="49"/>
      <c r="AF165" s="63" t="s">
        <v>5462</v>
      </c>
      <c r="AQ165" s="65" t="s">
        <v>4681</v>
      </c>
      <c r="AS165" s="65" t="s">
        <v>810</v>
      </c>
      <c r="AU165" s="63" t="s">
        <v>3975</v>
      </c>
      <c r="BM165" s="63" t="s">
        <v>63</v>
      </c>
      <c r="CG165" s="44" t="s">
        <v>6425</v>
      </c>
      <c r="CI165" s="44" t="s">
        <v>6974</v>
      </c>
    </row>
    <row r="166" spans="3:87" ht="12" customHeight="1">
      <c r="C166" s="68" t="s">
        <v>2179</v>
      </c>
      <c r="D166" s="76" t="s">
        <v>4853</v>
      </c>
      <c r="H166" s="48"/>
      <c r="J166" s="65" t="s">
        <v>3209</v>
      </c>
      <c r="K166" s="65" t="s">
        <v>5304</v>
      </c>
      <c r="S166" s="65" t="s">
        <v>7473</v>
      </c>
      <c r="Y166" s="63" t="s">
        <v>241</v>
      </c>
      <c r="AB166" s="49"/>
      <c r="AF166" s="65" t="s">
        <v>4515</v>
      </c>
      <c r="AQ166" s="65" t="s">
        <v>1190</v>
      </c>
      <c r="AS166" s="65" t="s">
        <v>4303</v>
      </c>
      <c r="AU166" s="63" t="s">
        <v>6794</v>
      </c>
      <c r="BM166" s="63" t="s">
        <v>3908</v>
      </c>
      <c r="CG166" s="44" t="s">
        <v>5997</v>
      </c>
      <c r="CI166" s="44" t="s">
        <v>6992</v>
      </c>
    </row>
    <row r="167" spans="3:87" ht="12" customHeight="1">
      <c r="C167" s="63" t="s">
        <v>3157</v>
      </c>
      <c r="D167" s="77" t="s">
        <v>6507</v>
      </c>
      <c r="H167" s="48"/>
      <c r="J167" s="65" t="s">
        <v>3210</v>
      </c>
      <c r="K167" s="63" t="s">
        <v>1209</v>
      </c>
      <c r="S167" s="65" t="s">
        <v>6525</v>
      </c>
      <c r="Y167" s="65" t="s">
        <v>1421</v>
      </c>
      <c r="AB167" s="49"/>
      <c r="AF167" s="65" t="s">
        <v>409</v>
      </c>
      <c r="AQ167" s="63" t="s">
        <v>1190</v>
      </c>
      <c r="AS167" s="65" t="s">
        <v>811</v>
      </c>
      <c r="AU167" s="63" t="s">
        <v>1127</v>
      </c>
      <c r="BM167" s="63" t="s">
        <v>329</v>
      </c>
      <c r="CG167" s="44" t="s">
        <v>5998</v>
      </c>
      <c r="CI167" s="44" t="s">
        <v>6950</v>
      </c>
    </row>
    <row r="168" spans="3:87" ht="12" customHeight="1">
      <c r="C168" s="63" t="s">
        <v>3759</v>
      </c>
      <c r="D168" s="76" t="s">
        <v>5181</v>
      </c>
      <c r="H168" s="48"/>
      <c r="J168" s="69" t="s">
        <v>3211</v>
      </c>
      <c r="K168" s="69" t="s">
        <v>1210</v>
      </c>
      <c r="S168" s="65" t="s">
        <v>7474</v>
      </c>
      <c r="Y168" s="63" t="s">
        <v>242</v>
      </c>
      <c r="AB168" s="49"/>
      <c r="AF168" s="65" t="s">
        <v>410</v>
      </c>
      <c r="AQ168" s="65" t="s">
        <v>4682</v>
      </c>
      <c r="AS168" s="63" t="s">
        <v>169</v>
      </c>
      <c r="AU168" s="63" t="s">
        <v>6886</v>
      </c>
      <c r="BM168" s="63" t="s">
        <v>3713</v>
      </c>
      <c r="CG168" s="44" t="s">
        <v>5999</v>
      </c>
      <c r="CI168" s="44" t="s">
        <v>7026</v>
      </c>
    </row>
    <row r="169" spans="3:87" ht="12" customHeight="1">
      <c r="C169" s="64" t="s">
        <v>2180</v>
      </c>
      <c r="D169" s="77" t="s">
        <v>2260</v>
      </c>
      <c r="H169" s="48"/>
      <c r="J169" s="69" t="s">
        <v>3212</v>
      </c>
      <c r="K169" s="71" t="s">
        <v>1211</v>
      </c>
      <c r="S169" s="71" t="s">
        <v>7475</v>
      </c>
      <c r="Y169" s="63" t="s">
        <v>380</v>
      </c>
      <c r="AB169" s="49"/>
      <c r="AF169" s="65" t="s">
        <v>816</v>
      </c>
      <c r="AQ169" s="65" t="s">
        <v>2474</v>
      </c>
      <c r="AS169" s="65" t="s">
        <v>812</v>
      </c>
      <c r="AU169" s="63" t="s">
        <v>2277</v>
      </c>
      <c r="BM169" s="63" t="s">
        <v>3719</v>
      </c>
      <c r="CG169" s="44" t="s">
        <v>6426</v>
      </c>
      <c r="CI169" s="44" t="s">
        <v>7081</v>
      </c>
    </row>
    <row r="170" spans="3:87" ht="12" customHeight="1">
      <c r="C170" s="63" t="s">
        <v>1882</v>
      </c>
      <c r="D170" s="63" t="s">
        <v>5142</v>
      </c>
      <c r="H170" s="52"/>
      <c r="J170" s="65" t="s">
        <v>2215</v>
      </c>
      <c r="K170" s="71" t="s">
        <v>1338</v>
      </c>
      <c r="S170" s="65" t="s">
        <v>1947</v>
      </c>
      <c r="Y170" s="63" t="s">
        <v>243</v>
      </c>
      <c r="AB170" s="49"/>
      <c r="AF170" s="65" t="s">
        <v>4307</v>
      </c>
      <c r="AQ170" s="66" t="s">
        <v>1193</v>
      </c>
      <c r="AS170" s="65" t="s">
        <v>170</v>
      </c>
      <c r="AU170" s="63" t="s">
        <v>1109</v>
      </c>
      <c r="BM170" s="63" t="s">
        <v>3714</v>
      </c>
      <c r="CG170" s="44" t="s">
        <v>6000</v>
      </c>
      <c r="CI170" s="44" t="s">
        <v>6905</v>
      </c>
    </row>
    <row r="171" spans="3:87" ht="12" customHeight="1">
      <c r="C171" s="68" t="s">
        <v>2181</v>
      </c>
      <c r="D171" s="63" t="s">
        <v>5182</v>
      </c>
      <c r="H171" s="48"/>
      <c r="J171" s="65" t="s">
        <v>3213</v>
      </c>
      <c r="K171" s="63" t="s">
        <v>5286</v>
      </c>
      <c r="S171" s="65" t="s">
        <v>7476</v>
      </c>
      <c r="Y171" s="63" t="s">
        <v>244</v>
      </c>
      <c r="AB171" s="49"/>
      <c r="AF171" s="63" t="s">
        <v>4240</v>
      </c>
      <c r="AQ171" s="65" t="s">
        <v>2475</v>
      </c>
      <c r="AS171" s="65" t="s">
        <v>813</v>
      </c>
      <c r="AU171" s="63" t="s">
        <v>4011</v>
      </c>
      <c r="BM171" s="63" t="s">
        <v>3348</v>
      </c>
      <c r="CG171" s="44" t="s">
        <v>6001</v>
      </c>
      <c r="CI171" s="44" t="s">
        <v>7040</v>
      </c>
    </row>
    <row r="172" spans="3:87" ht="12" customHeight="1">
      <c r="C172" s="68" t="s">
        <v>2182</v>
      </c>
      <c r="D172" s="63" t="s">
        <v>1573</v>
      </c>
      <c r="H172" s="48"/>
      <c r="J172" s="76" t="s">
        <v>2848</v>
      </c>
      <c r="K172" s="65" t="s">
        <v>1212</v>
      </c>
      <c r="S172" s="65" t="s">
        <v>7477</v>
      </c>
      <c r="Y172" s="63" t="s">
        <v>1341</v>
      </c>
      <c r="AB172" s="49"/>
      <c r="AF172" s="63" t="s">
        <v>6070</v>
      </c>
      <c r="AQ172" s="65" t="s">
        <v>2476</v>
      </c>
      <c r="AS172" s="63" t="s">
        <v>171</v>
      </c>
      <c r="AU172" s="63" t="s">
        <v>1062</v>
      </c>
      <c r="BM172" s="63" t="s">
        <v>335</v>
      </c>
      <c r="CG172" s="44" t="s">
        <v>6002</v>
      </c>
      <c r="CI172" s="44" t="s">
        <v>7003</v>
      </c>
    </row>
    <row r="173" spans="3:87" ht="12" customHeight="1">
      <c r="C173" s="68" t="s">
        <v>2183</v>
      </c>
      <c r="D173" s="63" t="s">
        <v>5183</v>
      </c>
      <c r="H173" s="48"/>
      <c r="J173" s="65" t="s">
        <v>2898</v>
      </c>
      <c r="K173" s="71" t="s">
        <v>676</v>
      </c>
      <c r="S173" s="65" t="s">
        <v>7478</v>
      </c>
      <c r="Y173" s="71" t="s">
        <v>1513</v>
      </c>
      <c r="AB173" s="49"/>
      <c r="AF173" s="63" t="s">
        <v>5892</v>
      </c>
      <c r="AQ173" s="65" t="s">
        <v>2477</v>
      </c>
      <c r="AS173" s="63" t="s">
        <v>172</v>
      </c>
      <c r="AU173" s="63" t="s">
        <v>3940</v>
      </c>
      <c r="BM173" s="63" t="s">
        <v>1356</v>
      </c>
      <c r="CG173" s="44" t="s">
        <v>6003</v>
      </c>
      <c r="CI173" s="44" t="s">
        <v>7090</v>
      </c>
    </row>
    <row r="174" spans="3:87" ht="12" customHeight="1">
      <c r="C174" s="68" t="s">
        <v>2202</v>
      </c>
      <c r="D174" s="65" t="s">
        <v>1574</v>
      </c>
      <c r="H174" s="48"/>
      <c r="J174" s="76" t="s">
        <v>3214</v>
      </c>
      <c r="K174" s="63" t="s">
        <v>1213</v>
      </c>
      <c r="S174" s="69" t="s">
        <v>7479</v>
      </c>
      <c r="Y174" s="63" t="s">
        <v>245</v>
      </c>
      <c r="AB174" s="49"/>
      <c r="AF174" s="63" t="s">
        <v>5677</v>
      </c>
      <c r="AQ174" s="65" t="s">
        <v>2478</v>
      </c>
      <c r="AS174" s="65" t="s">
        <v>4304</v>
      </c>
      <c r="AU174" s="63" t="s">
        <v>3976</v>
      </c>
      <c r="BM174" s="63" t="s">
        <v>3903</v>
      </c>
      <c r="CG174" s="44" t="s">
        <v>6427</v>
      </c>
      <c r="CI174" s="44" t="s">
        <v>7075</v>
      </c>
    </row>
    <row r="175" spans="3:87" ht="12" customHeight="1">
      <c r="C175" s="63" t="s">
        <v>3747</v>
      </c>
      <c r="D175" s="65" t="s">
        <v>1575</v>
      </c>
      <c r="H175" s="48"/>
      <c r="J175" s="69" t="s">
        <v>3215</v>
      </c>
      <c r="K175" s="63" t="s">
        <v>4530</v>
      </c>
      <c r="S175" s="65" t="s">
        <v>7480</v>
      </c>
      <c r="Y175" s="70" t="s">
        <v>219</v>
      </c>
      <c r="AB175" s="49"/>
      <c r="AF175" s="63" t="s">
        <v>5678</v>
      </c>
      <c r="AQ175" s="65" t="s">
        <v>2479</v>
      </c>
      <c r="AS175" s="65" t="s">
        <v>2396</v>
      </c>
      <c r="AU175" s="63" t="s">
        <v>287</v>
      </c>
      <c r="BM175" s="63" t="s">
        <v>3904</v>
      </c>
      <c r="CG175" s="44" t="s">
        <v>6004</v>
      </c>
      <c r="CI175" s="44" t="s">
        <v>6940</v>
      </c>
    </row>
    <row r="176" spans="3:87" ht="12" customHeight="1">
      <c r="C176" s="68" t="s">
        <v>532</v>
      </c>
      <c r="D176" s="65" t="s">
        <v>1576</v>
      </c>
      <c r="H176" s="48"/>
      <c r="J176" s="65" t="s">
        <v>3216</v>
      </c>
      <c r="K176" s="71" t="s">
        <v>1214</v>
      </c>
      <c r="S176" s="65" t="s">
        <v>7481</v>
      </c>
      <c r="Y176" s="70" t="s">
        <v>1464</v>
      </c>
      <c r="AB176" s="49"/>
      <c r="AF176" s="63" t="s">
        <v>5463</v>
      </c>
      <c r="AQ176" s="65" t="s">
        <v>2480</v>
      </c>
      <c r="AS176" s="65" t="s">
        <v>407</v>
      </c>
      <c r="AU176" s="63" t="s">
        <v>3335</v>
      </c>
      <c r="BM176" s="63" t="s">
        <v>339</v>
      </c>
      <c r="CG176" s="44" t="s">
        <v>6005</v>
      </c>
      <c r="CI176" s="44" t="s">
        <v>7042</v>
      </c>
    </row>
    <row r="177" spans="3:87" ht="12" customHeight="1">
      <c r="C177" s="63" t="s">
        <v>1608</v>
      </c>
      <c r="D177" s="63" t="s">
        <v>1577</v>
      </c>
      <c r="H177" s="48"/>
      <c r="J177" s="65" t="s">
        <v>3217</v>
      </c>
      <c r="K177" s="63" t="s">
        <v>1214</v>
      </c>
      <c r="S177" s="65" t="s">
        <v>7482</v>
      </c>
      <c r="Y177" s="70" t="s">
        <v>1520</v>
      </c>
      <c r="AB177" s="49"/>
      <c r="AF177" s="63" t="s">
        <v>5679</v>
      </c>
      <c r="AQ177" s="65" t="s">
        <v>2481</v>
      </c>
      <c r="AS177" s="65" t="s">
        <v>2397</v>
      </c>
      <c r="AU177" s="63" t="s">
        <v>6800</v>
      </c>
      <c r="BM177" s="63" t="s">
        <v>3720</v>
      </c>
      <c r="CG177" s="44" t="s">
        <v>6428</v>
      </c>
      <c r="CI177" s="44" t="s">
        <v>7076</v>
      </c>
    </row>
    <row r="178" spans="3:87" ht="12" customHeight="1">
      <c r="C178" s="68" t="s">
        <v>2184</v>
      </c>
      <c r="D178" s="63" t="s">
        <v>1578</v>
      </c>
      <c r="H178" s="52"/>
      <c r="J178" s="65" t="s">
        <v>3218</v>
      </c>
      <c r="K178" s="71" t="s">
        <v>1049</v>
      </c>
      <c r="S178" s="65" t="s">
        <v>7483</v>
      </c>
      <c r="Y178" s="70" t="s">
        <v>1479</v>
      </c>
      <c r="AB178" s="49"/>
      <c r="AF178" s="65" t="s">
        <v>817</v>
      </c>
      <c r="AQ178" s="64" t="s">
        <v>4543</v>
      </c>
      <c r="AS178" s="63" t="s">
        <v>173</v>
      </c>
      <c r="AU178" s="63" t="s">
        <v>4003</v>
      </c>
      <c r="BM178" s="63" t="s">
        <v>143</v>
      </c>
      <c r="CG178" s="44" t="s">
        <v>6422</v>
      </c>
      <c r="CI178" s="44" t="s">
        <v>6993</v>
      </c>
    </row>
    <row r="179" spans="3:87" ht="12" customHeight="1">
      <c r="C179" s="63" t="s">
        <v>3765</v>
      </c>
      <c r="D179" s="73" t="s">
        <v>5143</v>
      </c>
      <c r="J179" s="65" t="s">
        <v>3219</v>
      </c>
      <c r="K179" s="63" t="s">
        <v>61</v>
      </c>
      <c r="S179" s="65" t="s">
        <v>7484</v>
      </c>
      <c r="Y179" s="70" t="s">
        <v>1483</v>
      </c>
      <c r="AB179" s="49"/>
      <c r="AF179" s="65" t="s">
        <v>4308</v>
      </c>
      <c r="AQ179" s="65" t="s">
        <v>2482</v>
      </c>
      <c r="AS179" s="65" t="s">
        <v>2398</v>
      </c>
      <c r="AU179" s="63" t="s">
        <v>138</v>
      </c>
      <c r="CG179" s="44" t="s">
        <v>6006</v>
      </c>
      <c r="CI179" s="44" t="s">
        <v>6922</v>
      </c>
    </row>
    <row r="180" spans="3:87" ht="12" customHeight="1">
      <c r="C180" s="68" t="s">
        <v>297</v>
      </c>
      <c r="D180" s="75" t="s">
        <v>4128</v>
      </c>
      <c r="J180" s="65" t="s">
        <v>3219</v>
      </c>
      <c r="K180" s="63" t="s">
        <v>3269</v>
      </c>
      <c r="S180" s="73" t="s">
        <v>7485</v>
      </c>
      <c r="Y180" s="63" t="s">
        <v>246</v>
      </c>
      <c r="AB180" s="49"/>
      <c r="AF180" s="65" t="s">
        <v>182</v>
      </c>
      <c r="AQ180" s="67" t="s">
        <v>3100</v>
      </c>
      <c r="AS180" s="65" t="s">
        <v>1158</v>
      </c>
      <c r="AU180" s="63" t="s">
        <v>3979</v>
      </c>
      <c r="CG180" s="44" t="s">
        <v>6007</v>
      </c>
      <c r="CI180" s="44" t="s">
        <v>6916</v>
      </c>
    </row>
    <row r="181" spans="3:87" ht="12" customHeight="1">
      <c r="C181" s="68" t="s">
        <v>2203</v>
      </c>
      <c r="D181" s="75" t="s">
        <v>4129</v>
      </c>
      <c r="J181" s="73" t="s">
        <v>3220</v>
      </c>
      <c r="K181" s="69" t="s">
        <v>234</v>
      </c>
      <c r="S181" s="65" t="s">
        <v>7486</v>
      </c>
      <c r="Y181" s="65" t="s">
        <v>1422</v>
      </c>
      <c r="AB181" s="49"/>
      <c r="AF181" s="63" t="s">
        <v>5680</v>
      </c>
      <c r="AQ181" s="65" t="s">
        <v>2483</v>
      </c>
      <c r="AS181" s="65" t="s">
        <v>2031</v>
      </c>
      <c r="AU181" s="63" t="s">
        <v>4006</v>
      </c>
      <c r="CG181" s="44" t="s">
        <v>6008</v>
      </c>
      <c r="CI181" s="44" t="s">
        <v>7058</v>
      </c>
    </row>
    <row r="182" spans="3:87" ht="12" customHeight="1">
      <c r="C182" s="68" t="s">
        <v>2204</v>
      </c>
      <c r="D182" s="75" t="s">
        <v>4130</v>
      </c>
      <c r="J182" s="48" t="s">
        <v>576</v>
      </c>
      <c r="K182" s="63" t="s">
        <v>7299</v>
      </c>
      <c r="S182" s="71" t="s">
        <v>372</v>
      </c>
      <c r="Y182" s="69" t="s">
        <v>247</v>
      </c>
      <c r="AB182" s="49"/>
      <c r="AF182" s="65" t="s">
        <v>818</v>
      </c>
      <c r="AQ182" s="65" t="s">
        <v>2484</v>
      </c>
      <c r="AS182" s="65" t="s">
        <v>1411</v>
      </c>
      <c r="AU182" s="63" t="s">
        <v>1430</v>
      </c>
      <c r="CG182" s="44" t="s">
        <v>6009</v>
      </c>
      <c r="CI182" s="44" t="s">
        <v>7023</v>
      </c>
    </row>
    <row r="183" spans="3:87" ht="12" customHeight="1">
      <c r="C183" s="64" t="s">
        <v>2185</v>
      </c>
      <c r="D183" s="75" t="s">
        <v>4131</v>
      </c>
      <c r="K183" s="63" t="s">
        <v>1339</v>
      </c>
      <c r="S183" s="65" t="s">
        <v>7487</v>
      </c>
      <c r="Y183" s="63" t="s">
        <v>1519</v>
      </c>
      <c r="AB183" s="49"/>
      <c r="AF183" s="63" t="s">
        <v>6038</v>
      </c>
      <c r="AQ183" s="65" t="s">
        <v>2485</v>
      </c>
      <c r="AS183" s="65" t="s">
        <v>3619</v>
      </c>
      <c r="AU183" s="63" t="s">
        <v>6793</v>
      </c>
      <c r="CG183" s="44" t="s">
        <v>6010</v>
      </c>
      <c r="CI183" s="44" t="s">
        <v>6953</v>
      </c>
    </row>
    <row r="184" spans="3:87" ht="12" customHeight="1">
      <c r="C184" s="68" t="s">
        <v>2186</v>
      </c>
      <c r="D184" s="77" t="s">
        <v>4803</v>
      </c>
      <c r="K184" s="63" t="s">
        <v>5111</v>
      </c>
      <c r="S184" s="65" t="s">
        <v>7488</v>
      </c>
      <c r="Y184" s="70" t="s">
        <v>248</v>
      </c>
      <c r="AB184" s="49"/>
      <c r="AF184" s="65" t="s">
        <v>819</v>
      </c>
      <c r="AQ184" s="65" t="s">
        <v>2486</v>
      </c>
      <c r="AS184" s="65" t="s">
        <v>4305</v>
      </c>
      <c r="AU184" s="63" t="s">
        <v>6806</v>
      </c>
      <c r="CG184" s="44" t="s">
        <v>6011</v>
      </c>
      <c r="CI184" s="44" t="s">
        <v>7024</v>
      </c>
    </row>
    <row r="185" spans="3:87" ht="12" customHeight="1">
      <c r="C185" s="68" t="s">
        <v>2187</v>
      </c>
      <c r="D185" s="73" t="s">
        <v>228</v>
      </c>
      <c r="K185" s="63" t="s">
        <v>5305</v>
      </c>
      <c r="S185" s="65" t="s">
        <v>7489</v>
      </c>
      <c r="Y185" s="65" t="s">
        <v>1423</v>
      </c>
      <c r="AB185" s="49"/>
      <c r="AF185" s="65" t="s">
        <v>820</v>
      </c>
      <c r="AQ185" s="65" t="s">
        <v>2487</v>
      </c>
      <c r="AS185" s="63" t="s">
        <v>174</v>
      </c>
      <c r="AU185" s="63" t="s">
        <v>6888</v>
      </c>
      <c r="CG185" s="44" t="s">
        <v>6012</v>
      </c>
      <c r="CI185" s="44" t="s">
        <v>6909</v>
      </c>
    </row>
    <row r="186" spans="3:87" ht="12" customHeight="1">
      <c r="C186" s="63" t="s">
        <v>3751</v>
      </c>
      <c r="D186" s="76" t="s">
        <v>4806</v>
      </c>
      <c r="K186" s="63" t="s">
        <v>5266</v>
      </c>
      <c r="S186" s="65" t="s">
        <v>7490</v>
      </c>
      <c r="Y186" s="63" t="s">
        <v>249</v>
      </c>
      <c r="AB186" s="49"/>
      <c r="AF186" s="63" t="s">
        <v>5464</v>
      </c>
      <c r="AQ186" s="65" t="s">
        <v>2488</v>
      </c>
      <c r="AS186" s="63" t="s">
        <v>175</v>
      </c>
      <c r="AU186" s="63" t="s">
        <v>4207</v>
      </c>
      <c r="CG186" s="44" t="s">
        <v>6013</v>
      </c>
      <c r="CI186" s="44" t="s">
        <v>6911</v>
      </c>
    </row>
    <row r="187" spans="3:87" ht="12" customHeight="1">
      <c r="C187" s="68" t="s">
        <v>539</v>
      </c>
      <c r="D187" s="76" t="s">
        <v>4804</v>
      </c>
      <c r="K187" s="63" t="s">
        <v>1215</v>
      </c>
      <c r="S187" s="65" t="s">
        <v>7491</v>
      </c>
      <c r="Y187" s="70" t="s">
        <v>1520</v>
      </c>
      <c r="AB187" s="49"/>
      <c r="AF187" s="63" t="s">
        <v>5681</v>
      </c>
      <c r="AQ187" s="65" t="s">
        <v>2489</v>
      </c>
      <c r="AS187" s="65" t="s">
        <v>2399</v>
      </c>
      <c r="AU187" s="63" t="s">
        <v>4004</v>
      </c>
      <c r="CG187" s="44" t="s">
        <v>6335</v>
      </c>
      <c r="CI187" s="44" t="s">
        <v>6979</v>
      </c>
    </row>
    <row r="188" spans="3:87" ht="12" customHeight="1">
      <c r="C188" s="68" t="s">
        <v>2188</v>
      </c>
      <c r="D188" s="63" t="s">
        <v>238</v>
      </c>
      <c r="K188" s="71" t="s">
        <v>1216</v>
      </c>
      <c r="S188" s="65" t="s">
        <v>7492</v>
      </c>
      <c r="Y188" s="69" t="s">
        <v>250</v>
      </c>
      <c r="AB188" s="49"/>
      <c r="AF188" s="63" t="s">
        <v>6112</v>
      </c>
      <c r="AQ188" s="65" t="s">
        <v>4544</v>
      </c>
      <c r="AS188" s="63" t="s">
        <v>3632</v>
      </c>
      <c r="AU188" s="63" t="s">
        <v>3977</v>
      </c>
      <c r="CG188" s="44" t="s">
        <v>6349</v>
      </c>
      <c r="CI188" s="44" t="s">
        <v>7065</v>
      </c>
    </row>
    <row r="189" spans="3:87" ht="12" customHeight="1">
      <c r="C189" s="63" t="s">
        <v>3752</v>
      </c>
      <c r="D189" s="63" t="s">
        <v>555</v>
      </c>
      <c r="K189" s="63" t="s">
        <v>3906</v>
      </c>
      <c r="S189" s="65" t="s">
        <v>7493</v>
      </c>
      <c r="Y189" s="63" t="s">
        <v>251</v>
      </c>
      <c r="AB189" s="49"/>
      <c r="AF189" s="63" t="s">
        <v>5682</v>
      </c>
      <c r="AQ189" s="65" t="s">
        <v>2490</v>
      </c>
      <c r="AS189" s="65" t="s">
        <v>1445</v>
      </c>
      <c r="AU189" s="63" t="s">
        <v>3972</v>
      </c>
      <c r="CG189" s="44" t="s">
        <v>6374</v>
      </c>
      <c r="CI189" s="44" t="s">
        <v>6934</v>
      </c>
    </row>
    <row r="190" spans="3:87" ht="12" customHeight="1">
      <c r="C190" s="64" t="s">
        <v>2190</v>
      </c>
      <c r="D190" s="76" t="s">
        <v>4805</v>
      </c>
      <c r="K190" s="63" t="s">
        <v>1217</v>
      </c>
      <c r="L190" s="53"/>
      <c r="M190" s="53"/>
      <c r="P190" s="53"/>
      <c r="Q190" s="53"/>
      <c r="R190" s="53"/>
      <c r="S190" s="65" t="s">
        <v>7494</v>
      </c>
      <c r="Y190" s="65" t="s">
        <v>556</v>
      </c>
      <c r="AB190" s="49"/>
      <c r="AF190" s="63" t="s">
        <v>5683</v>
      </c>
      <c r="AQ190" s="65" t="s">
        <v>2491</v>
      </c>
      <c r="AS190" s="63" t="s">
        <v>1445</v>
      </c>
      <c r="AU190" s="63" t="s">
        <v>1352</v>
      </c>
      <c r="CG190" s="44" t="s">
        <v>6369</v>
      </c>
      <c r="CI190" s="44" t="s">
        <v>5822</v>
      </c>
    </row>
    <row r="191" spans="3:87" ht="12" customHeight="1">
      <c r="C191" s="63" t="s">
        <v>3730</v>
      </c>
      <c r="D191" s="76" t="s">
        <v>6505</v>
      </c>
      <c r="K191" s="63" t="s">
        <v>1217</v>
      </c>
      <c r="L191" s="53"/>
      <c r="M191" s="53"/>
      <c r="P191" s="53"/>
      <c r="Q191" s="53"/>
      <c r="R191" s="53"/>
      <c r="S191" s="65" t="s">
        <v>7495</v>
      </c>
      <c r="T191" s="53"/>
      <c r="U191" s="53"/>
      <c r="Y191" s="70" t="s">
        <v>1471</v>
      </c>
      <c r="AB191" s="49"/>
      <c r="AF191" s="63" t="s">
        <v>5684</v>
      </c>
      <c r="AQ191" s="65" t="s">
        <v>4521</v>
      </c>
      <c r="AS191" s="65" t="s">
        <v>2400</v>
      </c>
      <c r="AU191" s="63" t="s">
        <v>6818</v>
      </c>
      <c r="CG191" s="44" t="s">
        <v>6375</v>
      </c>
      <c r="CI191" s="44" t="s">
        <v>6937</v>
      </c>
    </row>
    <row r="192" spans="3:87" ht="12" customHeight="1">
      <c r="C192" s="64" t="s">
        <v>2191</v>
      </c>
      <c r="D192" s="76" t="s">
        <v>5137</v>
      </c>
      <c r="K192" s="63" t="s">
        <v>1218</v>
      </c>
      <c r="L192" s="53"/>
      <c r="M192" s="53"/>
      <c r="P192" s="53"/>
      <c r="Q192" s="53"/>
      <c r="R192" s="53"/>
      <c r="S192" s="65" t="s">
        <v>7496</v>
      </c>
      <c r="T192" s="53"/>
      <c r="U192" s="53"/>
      <c r="Y192" s="63" t="s">
        <v>252</v>
      </c>
      <c r="AB192" s="49"/>
      <c r="AF192" s="63" t="s">
        <v>5685</v>
      </c>
      <c r="AQ192" s="67" t="s">
        <v>3101</v>
      </c>
      <c r="AS192" s="63" t="s">
        <v>4306</v>
      </c>
      <c r="AU192" s="63" t="s">
        <v>1079</v>
      </c>
      <c r="CG192" s="44" t="s">
        <v>6343</v>
      </c>
      <c r="CI192" s="44" t="s">
        <v>6920</v>
      </c>
    </row>
    <row r="193" spans="3:87" ht="12" customHeight="1">
      <c r="C193" s="64" t="s">
        <v>536</v>
      </c>
      <c r="D193" s="76" t="s">
        <v>4135</v>
      </c>
      <c r="K193" s="63" t="s">
        <v>1340</v>
      </c>
      <c r="L193" s="53"/>
      <c r="M193" s="53"/>
      <c r="P193" s="53"/>
      <c r="Q193" s="53"/>
      <c r="R193" s="53"/>
      <c r="S193" s="65" t="s">
        <v>7497</v>
      </c>
      <c r="T193" s="53"/>
      <c r="U193" s="53"/>
      <c r="Y193" s="63" t="s">
        <v>148</v>
      </c>
      <c r="AB193" s="49"/>
      <c r="AF193" s="63" t="s">
        <v>5465</v>
      </c>
      <c r="AQ193" s="65" t="s">
        <v>2492</v>
      </c>
      <c r="AS193" s="65" t="s">
        <v>2401</v>
      </c>
      <c r="AU193" s="63" t="s">
        <v>1078</v>
      </c>
      <c r="BM193" s="44"/>
      <c r="CG193" s="44" t="s">
        <v>6357</v>
      </c>
      <c r="CI193" s="44" t="s">
        <v>6972</v>
      </c>
    </row>
    <row r="194" spans="3:87" ht="12" customHeight="1">
      <c r="C194" s="63" t="s">
        <v>3745</v>
      </c>
      <c r="D194" s="76" t="s">
        <v>6506</v>
      </c>
      <c r="K194" s="63" t="s">
        <v>1219</v>
      </c>
      <c r="L194" s="53"/>
      <c r="M194" s="53"/>
      <c r="P194" s="53"/>
      <c r="Q194" s="53"/>
      <c r="R194" s="53"/>
      <c r="S194" s="74" t="s">
        <v>119</v>
      </c>
      <c r="T194" s="53"/>
      <c r="U194" s="53"/>
      <c r="Y194" s="63" t="s">
        <v>1485</v>
      </c>
      <c r="AB194" s="49"/>
      <c r="AF194" s="63" t="s">
        <v>6245</v>
      </c>
      <c r="AQ194" s="65" t="s">
        <v>2493</v>
      </c>
      <c r="AS194" s="67" t="s">
        <v>3099</v>
      </c>
      <c r="AU194" s="63" t="s">
        <v>379</v>
      </c>
      <c r="BM194" s="44"/>
      <c r="CG194" s="44" t="s">
        <v>6350</v>
      </c>
      <c r="CI194" s="44" t="s">
        <v>6030</v>
      </c>
    </row>
    <row r="195" spans="3:87" ht="12" customHeight="1">
      <c r="C195" s="63" t="s">
        <v>3738</v>
      </c>
      <c r="D195" s="76" t="s">
        <v>1379</v>
      </c>
      <c r="K195" s="63" t="s">
        <v>646</v>
      </c>
      <c r="L195" s="53"/>
      <c r="M195" s="53"/>
      <c r="P195" s="53"/>
      <c r="Q195" s="53"/>
      <c r="R195" s="53"/>
      <c r="S195" s="65" t="s">
        <v>7498</v>
      </c>
      <c r="T195" s="53"/>
      <c r="U195" s="53"/>
      <c r="Y195" s="63" t="s">
        <v>253</v>
      </c>
      <c r="AB195" s="49"/>
      <c r="AF195" s="63" t="s">
        <v>5466</v>
      </c>
      <c r="AQ195" s="65" t="s">
        <v>2494</v>
      </c>
      <c r="AS195" s="65" t="s">
        <v>2402</v>
      </c>
      <c r="AU195" s="63" t="s">
        <v>4018</v>
      </c>
      <c r="BM195" s="44"/>
      <c r="CG195" s="44" t="s">
        <v>6363</v>
      </c>
      <c r="CI195" s="44" t="s">
        <v>6913</v>
      </c>
    </row>
    <row r="196" spans="3:87" ht="12" customHeight="1">
      <c r="C196" s="68" t="s">
        <v>2192</v>
      </c>
      <c r="D196" s="73" t="s">
        <v>3498</v>
      </c>
      <c r="K196" s="71" t="s">
        <v>240</v>
      </c>
      <c r="L196" s="53"/>
      <c r="M196" s="53"/>
      <c r="P196" s="53"/>
      <c r="Q196" s="53"/>
      <c r="R196" s="53"/>
      <c r="S196" s="65" t="s">
        <v>7499</v>
      </c>
      <c r="T196" s="53"/>
      <c r="U196" s="53"/>
      <c r="Y196" s="63" t="s">
        <v>254</v>
      </c>
      <c r="AB196" s="49"/>
      <c r="AF196" s="63" t="s">
        <v>5467</v>
      </c>
      <c r="AQ196" s="65" t="s">
        <v>4546</v>
      </c>
      <c r="AS196" s="63" t="s">
        <v>1460</v>
      </c>
      <c r="AU196" s="63" t="s">
        <v>306</v>
      </c>
      <c r="BM196" s="44"/>
      <c r="CG196" s="44" t="s">
        <v>6354</v>
      </c>
      <c r="CI196" s="44" t="s">
        <v>7060</v>
      </c>
    </row>
    <row r="197" spans="3:87" ht="12" customHeight="1">
      <c r="C197" s="63" t="s">
        <v>4545</v>
      </c>
      <c r="D197" s="65" t="s">
        <v>5184</v>
      </c>
      <c r="K197" s="63" t="s">
        <v>240</v>
      </c>
      <c r="L197" s="53"/>
      <c r="M197" s="53"/>
      <c r="P197" s="53"/>
      <c r="Q197" s="53"/>
      <c r="R197" s="53"/>
      <c r="S197" s="65" t="s">
        <v>7500</v>
      </c>
      <c r="T197" s="53"/>
      <c r="U197" s="53"/>
      <c r="Y197" s="63" t="s">
        <v>522</v>
      </c>
      <c r="AB197" s="49"/>
      <c r="AF197" s="63" t="s">
        <v>4257</v>
      </c>
      <c r="AQ197" s="65" t="s">
        <v>4683</v>
      </c>
      <c r="AS197" s="63" t="s">
        <v>1092</v>
      </c>
      <c r="AU197" s="63" t="s">
        <v>6821</v>
      </c>
      <c r="BM197" s="44"/>
      <c r="CG197" s="44" t="s">
        <v>6353</v>
      </c>
      <c r="CI197" s="44" t="s">
        <v>6976</v>
      </c>
    </row>
    <row r="198" spans="3:87" ht="12" customHeight="1">
      <c r="C198" s="63" t="s">
        <v>3746</v>
      </c>
      <c r="D198" s="65" t="s">
        <v>5185</v>
      </c>
      <c r="K198" s="63" t="s">
        <v>5355</v>
      </c>
      <c r="L198" s="53"/>
      <c r="M198" s="53"/>
      <c r="P198" s="53"/>
      <c r="Q198" s="53"/>
      <c r="R198" s="53"/>
      <c r="S198" s="65" t="s">
        <v>7501</v>
      </c>
      <c r="T198" s="53"/>
      <c r="U198" s="53"/>
      <c r="Y198" s="63" t="s">
        <v>1472</v>
      </c>
      <c r="AB198" s="49"/>
      <c r="AF198" s="65" t="s">
        <v>821</v>
      </c>
      <c r="AQ198" s="63" t="s">
        <v>2979</v>
      </c>
      <c r="AS198" s="65" t="s">
        <v>2403</v>
      </c>
      <c r="AU198" s="66" t="s">
        <v>378</v>
      </c>
      <c r="BM198" s="44"/>
      <c r="CG198" s="44" t="s">
        <v>6362</v>
      </c>
      <c r="CI198" s="44" t="s">
        <v>7084</v>
      </c>
    </row>
    <row r="199" spans="3:87" ht="12" customHeight="1">
      <c r="C199" s="63" t="s">
        <v>3731</v>
      </c>
      <c r="D199" s="63" t="s">
        <v>5186</v>
      </c>
      <c r="K199" s="63" t="s">
        <v>7321</v>
      </c>
      <c r="S199" s="74" t="s">
        <v>7502</v>
      </c>
      <c r="Y199" s="65" t="s">
        <v>362</v>
      </c>
      <c r="AB199" s="49"/>
      <c r="AF199" s="65" t="s">
        <v>822</v>
      </c>
      <c r="AQ199" s="65" t="s">
        <v>2496</v>
      </c>
      <c r="AS199" s="65" t="s">
        <v>814</v>
      </c>
      <c r="AU199" s="63" t="s">
        <v>4015</v>
      </c>
      <c r="BM199" s="44"/>
      <c r="CG199" s="44" t="s">
        <v>6356</v>
      </c>
      <c r="CI199" s="44" t="s">
        <v>7036</v>
      </c>
    </row>
    <row r="200" spans="3:87" ht="12" customHeight="1">
      <c r="C200" s="68" t="s">
        <v>3728</v>
      </c>
      <c r="D200" s="65" t="s">
        <v>5140</v>
      </c>
      <c r="K200" s="63" t="s">
        <v>5374</v>
      </c>
      <c r="S200" s="65" t="s">
        <v>6891</v>
      </c>
      <c r="Y200" s="63" t="s">
        <v>1488</v>
      </c>
      <c r="AB200" s="49"/>
      <c r="AF200" s="65" t="s">
        <v>411</v>
      </c>
      <c r="AQ200" s="63" t="s">
        <v>2496</v>
      </c>
      <c r="AS200" s="63" t="s">
        <v>176</v>
      </c>
      <c r="AU200" s="63" t="s">
        <v>6895</v>
      </c>
      <c r="BM200" s="44"/>
      <c r="CG200" s="44" t="s">
        <v>6365</v>
      </c>
      <c r="CI200" s="44" t="s">
        <v>5853</v>
      </c>
    </row>
    <row r="201" spans="3:87" ht="12" customHeight="1">
      <c r="C201" s="63" t="s">
        <v>3743</v>
      </c>
      <c r="D201" s="63" t="s">
        <v>257</v>
      </c>
      <c r="K201" s="63" t="s">
        <v>5274</v>
      </c>
      <c r="S201" s="65" t="s">
        <v>7503</v>
      </c>
      <c r="Y201" s="63" t="s">
        <v>255</v>
      </c>
      <c r="AB201" s="49"/>
      <c r="AF201" s="65" t="s">
        <v>823</v>
      </c>
      <c r="AQ201" s="63" t="s">
        <v>2991</v>
      </c>
      <c r="AS201" s="63" t="s">
        <v>4508</v>
      </c>
      <c r="AU201" s="63" t="s">
        <v>142</v>
      </c>
      <c r="BM201" s="44"/>
      <c r="CG201" s="44" t="s">
        <v>6342</v>
      </c>
      <c r="CI201" s="44" t="s">
        <v>7001</v>
      </c>
    </row>
    <row r="202" spans="3:87" ht="12" customHeight="1">
      <c r="C202" s="68" t="s">
        <v>2206</v>
      </c>
      <c r="D202" s="77" t="s">
        <v>130</v>
      </c>
      <c r="K202" s="63" t="s">
        <v>2549</v>
      </c>
      <c r="S202" s="65" t="s">
        <v>7504</v>
      </c>
      <c r="Y202" s="65" t="s">
        <v>1424</v>
      </c>
      <c r="AB202" s="49"/>
      <c r="AF202" s="65" t="s">
        <v>1446</v>
      </c>
      <c r="AQ202" s="65" t="s">
        <v>2497</v>
      </c>
      <c r="AS202" s="63" t="s">
        <v>1093</v>
      </c>
      <c r="AU202" s="63" t="s">
        <v>6882</v>
      </c>
      <c r="BM202" s="44"/>
      <c r="CG202" s="44" t="s">
        <v>6361</v>
      </c>
      <c r="CI202" s="44" t="s">
        <v>7045</v>
      </c>
    </row>
    <row r="203" spans="3:87" ht="12" customHeight="1">
      <c r="C203" s="63" t="s">
        <v>3764</v>
      </c>
      <c r="D203" s="77" t="s">
        <v>5136</v>
      </c>
      <c r="K203" s="63" t="s">
        <v>5108</v>
      </c>
      <c r="S203" s="65" t="s">
        <v>7505</v>
      </c>
      <c r="Y203" s="69" t="s">
        <v>256</v>
      </c>
      <c r="AB203" s="49"/>
      <c r="AF203" s="65" t="s">
        <v>824</v>
      </c>
      <c r="AQ203" s="65" t="s">
        <v>4684</v>
      </c>
      <c r="AS203" s="63" t="s">
        <v>177</v>
      </c>
      <c r="AU203" s="63" t="s">
        <v>1074</v>
      </c>
      <c r="BM203" s="44"/>
      <c r="CG203" s="44" t="s">
        <v>6341</v>
      </c>
      <c r="CI203" s="44" t="s">
        <v>7074</v>
      </c>
    </row>
    <row r="204" spans="3:87" ht="12" customHeight="1">
      <c r="C204" s="68" t="s">
        <v>1911</v>
      </c>
      <c r="D204" s="75" t="s">
        <v>1603</v>
      </c>
      <c r="K204" s="71" t="s">
        <v>1220</v>
      </c>
      <c r="S204" s="74" t="s">
        <v>7506</v>
      </c>
      <c r="Y204" s="63" t="s">
        <v>1473</v>
      </c>
      <c r="AB204" s="49"/>
      <c r="AF204" s="63" t="s">
        <v>5686</v>
      </c>
      <c r="AQ204" s="65" t="s">
        <v>2498</v>
      </c>
      <c r="AS204" s="63" t="s">
        <v>178</v>
      </c>
      <c r="AU204" s="63" t="s">
        <v>4526</v>
      </c>
      <c r="BM204" s="44"/>
      <c r="CG204" s="44" t="s">
        <v>6378</v>
      </c>
      <c r="CI204" s="44" t="s">
        <v>7061</v>
      </c>
    </row>
    <row r="205" spans="3:87" ht="12" customHeight="1">
      <c r="C205" s="63" t="s">
        <v>3739</v>
      </c>
      <c r="D205" s="75" t="s">
        <v>1604</v>
      </c>
      <c r="K205" s="63" t="s">
        <v>5306</v>
      </c>
      <c r="S205" s="65" t="s">
        <v>7507</v>
      </c>
      <c r="Y205" s="69" t="s">
        <v>257</v>
      </c>
      <c r="AB205" s="49"/>
      <c r="AF205" s="63" t="s">
        <v>5468</v>
      </c>
      <c r="AQ205" s="65" t="s">
        <v>2499</v>
      </c>
      <c r="AS205" s="65" t="s">
        <v>2404</v>
      </c>
      <c r="AU205" s="63" t="s">
        <v>6812</v>
      </c>
      <c r="BM205" s="44"/>
      <c r="CG205" s="44" t="s">
        <v>6355</v>
      </c>
      <c r="CI205" s="44" t="s">
        <v>6964</v>
      </c>
    </row>
    <row r="206" spans="3:87" ht="12" customHeight="1">
      <c r="C206" s="68" t="s">
        <v>1912</v>
      </c>
      <c r="D206" s="76" t="s">
        <v>259</v>
      </c>
      <c r="K206" s="63" t="s">
        <v>5307</v>
      </c>
      <c r="S206" s="65" t="s">
        <v>122</v>
      </c>
      <c r="Y206" s="65" t="s">
        <v>558</v>
      </c>
      <c r="AB206" s="49"/>
      <c r="AF206" s="63" t="s">
        <v>5469</v>
      </c>
      <c r="AQ206" s="65" t="s">
        <v>2500</v>
      </c>
      <c r="AS206" s="65" t="s">
        <v>4510</v>
      </c>
      <c r="AU206" s="63" t="s">
        <v>6802</v>
      </c>
      <c r="BM206" s="44"/>
      <c r="CG206" s="44" t="s">
        <v>6346</v>
      </c>
      <c r="CI206" s="44" t="s">
        <v>6961</v>
      </c>
    </row>
    <row r="207" spans="3:87" ht="12" customHeight="1">
      <c r="C207" s="63" t="s">
        <v>3740</v>
      </c>
      <c r="D207" s="65" t="s">
        <v>1580</v>
      </c>
      <c r="K207" s="63" t="s">
        <v>3907</v>
      </c>
      <c r="S207" s="65" t="s">
        <v>7508</v>
      </c>
      <c r="Y207" s="63" t="s">
        <v>258</v>
      </c>
      <c r="AB207" s="49"/>
      <c r="AF207" s="63" t="s">
        <v>749</v>
      </c>
      <c r="AQ207" s="65" t="s">
        <v>2501</v>
      </c>
      <c r="AS207" s="63" t="s">
        <v>179</v>
      </c>
      <c r="AU207" s="63" t="s">
        <v>6809</v>
      </c>
      <c r="BM207" s="44"/>
      <c r="CG207" s="44" t="s">
        <v>6370</v>
      </c>
    </row>
    <row r="208" spans="3:87" ht="12" customHeight="1">
      <c r="C208" s="88" t="s">
        <v>2205</v>
      </c>
      <c r="D208" s="65" t="s">
        <v>1581</v>
      </c>
      <c r="K208" s="63" t="s">
        <v>5308</v>
      </c>
      <c r="S208" s="65" t="s">
        <v>7509</v>
      </c>
      <c r="Y208" s="70" t="s">
        <v>1474</v>
      </c>
      <c r="AB208" s="49"/>
      <c r="AF208" s="63" t="s">
        <v>5470</v>
      </c>
      <c r="AQ208" s="65" t="s">
        <v>2502</v>
      </c>
      <c r="AS208" s="63" t="s">
        <v>4511</v>
      </c>
      <c r="AU208" s="63" t="s">
        <v>6808</v>
      </c>
      <c r="BM208" s="44"/>
      <c r="CG208" s="44" t="s">
        <v>6360</v>
      </c>
    </row>
    <row r="209" spans="3:85" ht="12" customHeight="1">
      <c r="C209" s="68" t="s">
        <v>2207</v>
      </c>
      <c r="D209" s="65" t="s">
        <v>1582</v>
      </c>
      <c r="K209" s="65" t="s">
        <v>1221</v>
      </c>
      <c r="S209" s="65" t="s">
        <v>7510</v>
      </c>
      <c r="Y209" s="63" t="s">
        <v>1458</v>
      </c>
      <c r="AB209" s="49"/>
      <c r="AF209" s="63" t="s">
        <v>5687</v>
      </c>
      <c r="AQ209" s="65" t="s">
        <v>2503</v>
      </c>
      <c r="AS209" s="63" t="s">
        <v>2990</v>
      </c>
      <c r="AU209" s="63" t="s">
        <v>6798</v>
      </c>
      <c r="BM209" s="44"/>
      <c r="CG209" s="44" t="s">
        <v>6348</v>
      </c>
    </row>
    <row r="210" spans="3:85" ht="12" customHeight="1">
      <c r="C210" s="63" t="s">
        <v>3763</v>
      </c>
      <c r="D210" s="65" t="s">
        <v>1583</v>
      </c>
      <c r="K210" s="63" t="s">
        <v>5263</v>
      </c>
      <c r="S210" s="65" t="s">
        <v>7511</v>
      </c>
      <c r="Y210" s="63" t="s">
        <v>259</v>
      </c>
      <c r="AB210" s="49"/>
      <c r="AF210" s="65" t="s">
        <v>4309</v>
      </c>
      <c r="AQ210" s="65" t="s">
        <v>2504</v>
      </c>
      <c r="AS210" s="63" t="s">
        <v>376</v>
      </c>
      <c r="AU210" s="63" t="s">
        <v>6807</v>
      </c>
      <c r="BM210" s="44"/>
      <c r="CG210" s="44" t="s">
        <v>6345</v>
      </c>
    </row>
    <row r="211" spans="3:85" ht="12" customHeight="1">
      <c r="C211" s="68" t="s">
        <v>2208</v>
      </c>
      <c r="D211" s="76" t="s">
        <v>5139</v>
      </c>
      <c r="K211" s="63" t="s">
        <v>5309</v>
      </c>
      <c r="S211" s="73" t="s">
        <v>7512</v>
      </c>
      <c r="Y211" s="63" t="s">
        <v>260</v>
      </c>
      <c r="AB211" s="49"/>
      <c r="AF211" s="63" t="s">
        <v>6292</v>
      </c>
      <c r="AQ211" s="65" t="s">
        <v>2505</v>
      </c>
      <c r="AS211" s="63" t="s">
        <v>1439</v>
      </c>
      <c r="AU211" s="63" t="s">
        <v>6810</v>
      </c>
      <c r="BM211" s="44"/>
      <c r="CG211" s="44" t="s">
        <v>6352</v>
      </c>
    </row>
    <row r="212" spans="3:85" ht="12" customHeight="1">
      <c r="C212" s="68" t="s">
        <v>2209</v>
      </c>
      <c r="D212" s="75" t="s">
        <v>1605</v>
      </c>
      <c r="K212" s="63" t="s">
        <v>1222</v>
      </c>
      <c r="S212" s="65" t="s">
        <v>7513</v>
      </c>
      <c r="Y212" s="69" t="s">
        <v>261</v>
      </c>
      <c r="AB212" s="49"/>
      <c r="AF212" s="65" t="s">
        <v>713</v>
      </c>
      <c r="AQ212" s="65" t="s">
        <v>2505</v>
      </c>
      <c r="AS212" s="65" t="s">
        <v>4513</v>
      </c>
      <c r="AU212" s="63" t="s">
        <v>5079</v>
      </c>
      <c r="BM212" s="44"/>
      <c r="CG212" s="44" t="s">
        <v>6364</v>
      </c>
    </row>
    <row r="213" spans="3:85" ht="12" customHeight="1">
      <c r="C213" s="68" t="s">
        <v>3556</v>
      </c>
      <c r="D213" s="63" t="s">
        <v>1584</v>
      </c>
      <c r="K213" s="69" t="s">
        <v>1223</v>
      </c>
      <c r="S213" s="65" t="s">
        <v>7514</v>
      </c>
      <c r="Y213" s="63" t="s">
        <v>575</v>
      </c>
      <c r="AB213" s="49"/>
      <c r="AF213" s="63" t="s">
        <v>6069</v>
      </c>
      <c r="AQ213" s="65" t="s">
        <v>4685</v>
      </c>
      <c r="AS213" s="63" t="s">
        <v>180</v>
      </c>
      <c r="AU213" s="63" t="s">
        <v>4208</v>
      </c>
      <c r="BM213" s="44"/>
      <c r="CG213" s="44" t="s">
        <v>6340</v>
      </c>
    </row>
    <row r="214" spans="3:85" ht="12" customHeight="1">
      <c r="C214" s="63" t="s">
        <v>634</v>
      </c>
      <c r="D214" s="76" t="s">
        <v>4540</v>
      </c>
      <c r="K214" s="63" t="s">
        <v>5291</v>
      </c>
      <c r="S214" s="65" t="s">
        <v>7515</v>
      </c>
      <c r="Y214" s="63" t="s">
        <v>348</v>
      </c>
      <c r="AB214" s="49"/>
      <c r="AF214" s="63" t="s">
        <v>5471</v>
      </c>
      <c r="AQ214" s="65" t="s">
        <v>4686</v>
      </c>
      <c r="AS214" s="65" t="s">
        <v>3608</v>
      </c>
      <c r="AU214" s="63" t="s">
        <v>4197</v>
      </c>
      <c r="BM214" s="44"/>
      <c r="CG214" s="44" t="s">
        <v>6368</v>
      </c>
    </row>
    <row r="215" spans="3:85" ht="12" customHeight="1">
      <c r="C215" s="68" t="s">
        <v>3724</v>
      </c>
      <c r="D215" s="76" t="s">
        <v>4809</v>
      </c>
      <c r="K215" s="69" t="s">
        <v>1224</v>
      </c>
      <c r="S215" s="65" t="s">
        <v>7516</v>
      </c>
      <c r="Y215" s="63" t="s">
        <v>349</v>
      </c>
      <c r="AB215" s="49"/>
      <c r="AF215" s="63" t="s">
        <v>5688</v>
      </c>
      <c r="AQ215" s="65" t="s">
        <v>4687</v>
      </c>
      <c r="AS215" s="65" t="s">
        <v>815</v>
      </c>
      <c r="AU215" s="63" t="s">
        <v>323</v>
      </c>
      <c r="BM215" s="44"/>
      <c r="CG215" s="44" t="s">
        <v>6347</v>
      </c>
    </row>
    <row r="216" spans="3:85" ht="12" customHeight="1">
      <c r="C216" s="68" t="s">
        <v>3723</v>
      </c>
      <c r="D216" s="63" t="s">
        <v>1560</v>
      </c>
      <c r="K216" s="63" t="s">
        <v>5310</v>
      </c>
      <c r="S216" s="65" t="s">
        <v>7517</v>
      </c>
      <c r="Y216" s="63" t="s">
        <v>1475</v>
      </c>
      <c r="AB216" s="49"/>
      <c r="AF216" s="63" t="s">
        <v>5689</v>
      </c>
      <c r="AQ216" s="66" t="s">
        <v>3006</v>
      </c>
      <c r="AS216" s="65" t="s">
        <v>408</v>
      </c>
      <c r="AU216" s="63" t="s">
        <v>3908</v>
      </c>
      <c r="BM216" s="44"/>
      <c r="CG216" s="44" t="s">
        <v>6344</v>
      </c>
    </row>
    <row r="217" spans="3:85" ht="12" customHeight="1">
      <c r="C217" s="63"/>
      <c r="D217" s="76" t="s">
        <v>1112</v>
      </c>
      <c r="K217" s="63" t="s">
        <v>5311</v>
      </c>
      <c r="S217" s="65" t="s">
        <v>7518</v>
      </c>
      <c r="Y217" s="65" t="s">
        <v>1425</v>
      </c>
      <c r="AB217" s="49"/>
      <c r="AF217" s="63" t="s">
        <v>781</v>
      </c>
      <c r="AQ217" s="63" t="s">
        <v>1206</v>
      </c>
      <c r="AS217" s="63" t="s">
        <v>371</v>
      </c>
      <c r="AU217" s="63" t="s">
        <v>6903</v>
      </c>
      <c r="BM217" s="44"/>
      <c r="CG217" s="44" t="s">
        <v>6376</v>
      </c>
    </row>
    <row r="218" spans="3:85" ht="12" customHeight="1">
      <c r="C218" s="63"/>
      <c r="D218" s="77" t="s">
        <v>3286</v>
      </c>
      <c r="K218" s="101" t="s">
        <v>5312</v>
      </c>
      <c r="S218" s="65" t="s">
        <v>7519</v>
      </c>
      <c r="Y218" s="63" t="s">
        <v>262</v>
      </c>
      <c r="AB218" s="49"/>
      <c r="AF218" s="65" t="s">
        <v>6102</v>
      </c>
      <c r="AQ218" s="65" t="s">
        <v>2509</v>
      </c>
      <c r="AS218" s="65" t="s">
        <v>2405</v>
      </c>
      <c r="AU218" s="63" t="s">
        <v>329</v>
      </c>
      <c r="BM218" s="44"/>
      <c r="CG218" s="44" t="s">
        <v>6359</v>
      </c>
    </row>
    <row r="219" spans="3:85" ht="12" customHeight="1">
      <c r="C219" s="63"/>
      <c r="D219" s="63" t="s">
        <v>5188</v>
      </c>
      <c r="K219" s="63" t="s">
        <v>5120</v>
      </c>
      <c r="S219" s="65" t="s">
        <v>7520</v>
      </c>
      <c r="Y219" s="63" t="s">
        <v>1476</v>
      </c>
      <c r="AB219" s="49"/>
      <c r="AF219" s="65" t="s">
        <v>4310</v>
      </c>
      <c r="AQ219" s="65" t="s">
        <v>2510</v>
      </c>
      <c r="AS219" s="65" t="s">
        <v>2406</v>
      </c>
      <c r="AU219" s="63" t="s">
        <v>1429</v>
      </c>
      <c r="BM219" s="44"/>
      <c r="CG219" s="44" t="s">
        <v>6358</v>
      </c>
    </row>
    <row r="220" spans="3:85" ht="12" customHeight="1">
      <c r="C220" s="63"/>
      <c r="D220" s="76" t="s">
        <v>5190</v>
      </c>
      <c r="K220" s="63" t="s">
        <v>5313</v>
      </c>
      <c r="S220" s="65" t="s">
        <v>7521</v>
      </c>
      <c r="Y220" s="63" t="s">
        <v>263</v>
      </c>
      <c r="AB220" s="49"/>
      <c r="AF220" s="63" t="s">
        <v>6171</v>
      </c>
      <c r="AQ220" s="65" t="s">
        <v>2511</v>
      </c>
      <c r="AS220" s="63" t="s">
        <v>181</v>
      </c>
      <c r="AU220" s="63" t="s">
        <v>1131</v>
      </c>
      <c r="BM220" s="44"/>
      <c r="CG220" s="44" t="s">
        <v>6367</v>
      </c>
    </row>
    <row r="221" spans="3:85" ht="12" customHeight="1">
      <c r="C221" s="63"/>
      <c r="D221" s="76" t="s">
        <v>1142</v>
      </c>
      <c r="K221" s="71" t="s">
        <v>1225</v>
      </c>
      <c r="S221" s="65" t="s">
        <v>7522</v>
      </c>
      <c r="Y221" s="63" t="s">
        <v>1489</v>
      </c>
      <c r="AB221" s="49"/>
      <c r="AF221" s="65" t="s">
        <v>825</v>
      </c>
      <c r="AQ221" s="65" t="s">
        <v>2512</v>
      </c>
      <c r="AS221" s="65" t="s">
        <v>4515</v>
      </c>
      <c r="AU221" s="63" t="s">
        <v>6811</v>
      </c>
      <c r="BM221" s="44"/>
      <c r="CG221" s="44" t="s">
        <v>6366</v>
      </c>
    </row>
    <row r="222" spans="3:85" ht="12" customHeight="1">
      <c r="C222" s="63"/>
      <c r="D222" s="76" t="s">
        <v>5138</v>
      </c>
      <c r="K222" s="63" t="s">
        <v>2891</v>
      </c>
      <c r="S222" s="65" t="s">
        <v>7523</v>
      </c>
      <c r="Y222" s="69" t="s">
        <v>264</v>
      </c>
      <c r="AB222" s="49"/>
      <c r="AF222" s="65" t="s">
        <v>826</v>
      </c>
      <c r="AQ222" s="65" t="s">
        <v>2513</v>
      </c>
      <c r="AS222" s="63" t="s">
        <v>1161</v>
      </c>
      <c r="AU222" s="63" t="s">
        <v>1316</v>
      </c>
      <c r="BM222" s="44"/>
      <c r="CG222" s="44" t="s">
        <v>6373</v>
      </c>
    </row>
    <row r="223" spans="3:85" ht="12" customHeight="1">
      <c r="C223" s="63"/>
      <c r="D223" s="63" t="s">
        <v>3285</v>
      </c>
      <c r="K223" s="63" t="s">
        <v>1342</v>
      </c>
      <c r="S223" s="70" t="s">
        <v>7524</v>
      </c>
      <c r="Y223" s="63" t="s">
        <v>265</v>
      </c>
      <c r="AB223" s="49"/>
      <c r="AF223" s="65" t="s">
        <v>4311</v>
      </c>
      <c r="AQ223" s="65" t="s">
        <v>2514</v>
      </c>
      <c r="AS223" s="65" t="s">
        <v>409</v>
      </c>
      <c r="AU223" s="63" t="s">
        <v>1050</v>
      </c>
      <c r="BM223" s="44"/>
      <c r="CG223" s="44" t="s">
        <v>5922</v>
      </c>
    </row>
    <row r="224" spans="3:85" ht="12" customHeight="1">
      <c r="C224" s="63"/>
      <c r="D224" s="75" t="s">
        <v>4807</v>
      </c>
      <c r="K224" s="63" t="s">
        <v>5363</v>
      </c>
      <c r="S224" s="65" t="s">
        <v>7525</v>
      </c>
      <c r="Y224" s="63" t="s">
        <v>266</v>
      </c>
      <c r="AB224" s="49"/>
      <c r="AF224" s="65" t="s">
        <v>827</v>
      </c>
      <c r="AQ224" s="65" t="s">
        <v>2515</v>
      </c>
      <c r="AS224" s="65" t="s">
        <v>410</v>
      </c>
      <c r="AU224" s="63" t="s">
        <v>1132</v>
      </c>
      <c r="BM224" s="44"/>
      <c r="CG224" s="44" t="s">
        <v>5923</v>
      </c>
    </row>
    <row r="225" spans="3:85" ht="12" customHeight="1">
      <c r="C225" s="63"/>
      <c r="D225" s="76" t="s">
        <v>703</v>
      </c>
      <c r="K225" s="63" t="s">
        <v>1226</v>
      </c>
      <c r="S225" s="65" t="s">
        <v>7526</v>
      </c>
      <c r="Y225" s="63" t="s">
        <v>267</v>
      </c>
      <c r="AB225" s="49"/>
      <c r="AF225" s="65" t="s">
        <v>828</v>
      </c>
      <c r="AQ225" s="65" t="s">
        <v>2516</v>
      </c>
      <c r="AS225" s="65" t="s">
        <v>816</v>
      </c>
      <c r="AU225" s="63" t="s">
        <v>3996</v>
      </c>
      <c r="BM225" s="44"/>
      <c r="CG225" s="44" t="s">
        <v>6380</v>
      </c>
    </row>
    <row r="226" spans="3:85" ht="12" customHeight="1">
      <c r="C226" s="63"/>
      <c r="D226" s="64" t="s">
        <v>4808</v>
      </c>
      <c r="K226" s="63" t="s">
        <v>1226</v>
      </c>
      <c r="S226" s="65" t="s">
        <v>7527</v>
      </c>
      <c r="Y226" s="63" t="s">
        <v>1521</v>
      </c>
      <c r="AB226" s="49"/>
      <c r="AF226" s="63" t="s">
        <v>829</v>
      </c>
      <c r="AQ226" s="65" t="s">
        <v>2517</v>
      </c>
      <c r="AS226" s="63" t="s">
        <v>1407</v>
      </c>
      <c r="AU226" s="63" t="s">
        <v>335</v>
      </c>
      <c r="BM226" s="44"/>
      <c r="CG226" s="44" t="s">
        <v>6384</v>
      </c>
    </row>
    <row r="227" spans="3:85" ht="12" customHeight="1">
      <c r="C227" s="63"/>
      <c r="D227" s="65" t="s">
        <v>1585</v>
      </c>
      <c r="K227" s="71" t="s">
        <v>1227</v>
      </c>
      <c r="S227" s="65" t="s">
        <v>7528</v>
      </c>
      <c r="Y227" s="63" t="s">
        <v>268</v>
      </c>
      <c r="AB227" s="49"/>
      <c r="AF227" s="65" t="s">
        <v>187</v>
      </c>
      <c r="AQ227" s="65" t="s">
        <v>357</v>
      </c>
      <c r="AS227" s="65" t="s">
        <v>4307</v>
      </c>
      <c r="AU227" s="63" t="s">
        <v>337</v>
      </c>
      <c r="BM227" s="44"/>
      <c r="CG227" s="44" t="s">
        <v>5924</v>
      </c>
    </row>
    <row r="228" spans="3:85" ht="12" customHeight="1">
      <c r="C228" s="63"/>
      <c r="D228" s="75" t="s">
        <v>5189</v>
      </c>
      <c r="K228" s="69" t="s">
        <v>1228</v>
      </c>
      <c r="S228" s="65" t="s">
        <v>7529</v>
      </c>
      <c r="Y228" s="65" t="s">
        <v>1058</v>
      </c>
      <c r="AB228" s="49"/>
      <c r="AF228" s="63" t="s">
        <v>6675</v>
      </c>
      <c r="AQ228" s="63" t="s">
        <v>4548</v>
      </c>
      <c r="AS228" s="63" t="s">
        <v>1094</v>
      </c>
      <c r="AU228" s="63" t="s">
        <v>4205</v>
      </c>
      <c r="BM228" s="44"/>
      <c r="CG228" s="44" t="s">
        <v>6420</v>
      </c>
    </row>
    <row r="229" spans="3:85" ht="12" customHeight="1">
      <c r="C229" s="63"/>
      <c r="D229" s="75" t="s">
        <v>5145</v>
      </c>
      <c r="K229" s="63" t="s">
        <v>1229</v>
      </c>
      <c r="S229" s="65" t="s">
        <v>7530</v>
      </c>
      <c r="Y229" s="63" t="s">
        <v>269</v>
      </c>
      <c r="AB229" s="49"/>
      <c r="AF229" s="65" t="s">
        <v>830</v>
      </c>
      <c r="AQ229" s="65" t="s">
        <v>2518</v>
      </c>
      <c r="AS229" s="63" t="s">
        <v>3268</v>
      </c>
      <c r="AU229" s="63" t="s">
        <v>4772</v>
      </c>
      <c r="BM229" s="44"/>
      <c r="CG229" s="44" t="s">
        <v>6381</v>
      </c>
    </row>
    <row r="230" spans="3:85" ht="12" customHeight="1">
      <c r="C230" s="63"/>
      <c r="D230" s="75" t="s">
        <v>5146</v>
      </c>
      <c r="K230" s="71" t="s">
        <v>1230</v>
      </c>
      <c r="S230" s="65" t="s">
        <v>7531</v>
      </c>
      <c r="Y230" s="63" t="s">
        <v>132</v>
      </c>
      <c r="AB230" s="49"/>
      <c r="AF230" s="65" t="s">
        <v>188</v>
      </c>
      <c r="AQ230" s="65" t="s">
        <v>2519</v>
      </c>
      <c r="AS230" s="63" t="s">
        <v>1020</v>
      </c>
      <c r="AU230" s="63" t="s">
        <v>6813</v>
      </c>
      <c r="BM230" s="44"/>
      <c r="CG230" s="44" t="s">
        <v>6382</v>
      </c>
    </row>
    <row r="231" spans="3:85" ht="12" customHeight="1">
      <c r="C231" s="63"/>
      <c r="D231" s="75" t="s">
        <v>5147</v>
      </c>
      <c r="K231" s="63" t="s">
        <v>5375</v>
      </c>
      <c r="S231" s="65" t="s">
        <v>7532</v>
      </c>
      <c r="Y231" s="63" t="s">
        <v>270</v>
      </c>
      <c r="AB231" s="49"/>
      <c r="AF231" s="63" t="s">
        <v>189</v>
      </c>
      <c r="AQ231" s="65" t="s">
        <v>2520</v>
      </c>
      <c r="AS231" s="65" t="s">
        <v>1412</v>
      </c>
      <c r="AU231" s="63" t="s">
        <v>3267</v>
      </c>
      <c r="BM231" s="44"/>
    </row>
    <row r="232" spans="3:85" ht="12" customHeight="1">
      <c r="C232" s="63"/>
      <c r="D232" s="75" t="s">
        <v>4801</v>
      </c>
      <c r="K232" s="71" t="s">
        <v>1231</v>
      </c>
      <c r="S232" s="65" t="s">
        <v>7533</v>
      </c>
      <c r="Y232" s="69" t="s">
        <v>271</v>
      </c>
      <c r="AB232" s="49"/>
      <c r="AF232" s="65" t="s">
        <v>4270</v>
      </c>
      <c r="AQ232" s="65" t="s">
        <v>3097</v>
      </c>
      <c r="AS232" s="65" t="s">
        <v>817</v>
      </c>
      <c r="AU232" s="63" t="s">
        <v>4005</v>
      </c>
      <c r="BM232" s="44"/>
    </row>
    <row r="233" spans="3:85" ht="12" customHeight="1">
      <c r="C233" s="63"/>
      <c r="D233" s="75" t="s">
        <v>5149</v>
      </c>
      <c r="K233" s="65" t="s">
        <v>5356</v>
      </c>
      <c r="S233" s="65" t="s">
        <v>7534</v>
      </c>
      <c r="Y233" s="63" t="s">
        <v>272</v>
      </c>
      <c r="AB233" s="49"/>
      <c r="AF233" s="63" t="s">
        <v>1435</v>
      </c>
      <c r="AQ233" s="65" t="s">
        <v>2521</v>
      </c>
      <c r="AS233" s="65" t="s">
        <v>4308</v>
      </c>
      <c r="BM233" s="44"/>
    </row>
    <row r="234" spans="3:85" ht="12" customHeight="1">
      <c r="C234" s="63"/>
      <c r="D234" s="75" t="s">
        <v>3458</v>
      </c>
      <c r="K234" s="71" t="s">
        <v>1232</v>
      </c>
      <c r="S234" s="65" t="s">
        <v>7535</v>
      </c>
      <c r="Y234" s="63" t="s">
        <v>273</v>
      </c>
      <c r="AB234" s="49"/>
      <c r="AF234" s="63" t="s">
        <v>5690</v>
      </c>
      <c r="AQ234" s="65" t="s">
        <v>2522</v>
      </c>
      <c r="AS234" s="65" t="s">
        <v>2407</v>
      </c>
      <c r="BM234" s="44"/>
    </row>
    <row r="235" spans="3:85" ht="12" customHeight="1">
      <c r="C235" s="63"/>
      <c r="D235" s="76" t="s">
        <v>4810</v>
      </c>
      <c r="K235" s="45" t="s">
        <v>1232</v>
      </c>
      <c r="S235" s="65" t="s">
        <v>7536</v>
      </c>
      <c r="Y235" s="63" t="s">
        <v>274</v>
      </c>
      <c r="AB235" s="49"/>
      <c r="AF235" s="63" t="s">
        <v>831</v>
      </c>
      <c r="AQ235" s="65" t="s">
        <v>2523</v>
      </c>
      <c r="AS235" s="65" t="s">
        <v>182</v>
      </c>
      <c r="BM235" s="44"/>
    </row>
    <row r="236" spans="3:85" ht="12" customHeight="1">
      <c r="C236" s="63"/>
      <c r="D236" s="76" t="s">
        <v>7325</v>
      </c>
      <c r="K236" s="63" t="s">
        <v>5376</v>
      </c>
      <c r="S236" s="65" t="s">
        <v>7537</v>
      </c>
      <c r="Y236" s="70" t="s">
        <v>1046</v>
      </c>
      <c r="AB236" s="49"/>
      <c r="AF236" s="63" t="s">
        <v>5472</v>
      </c>
      <c r="AQ236" s="65" t="s">
        <v>2524</v>
      </c>
      <c r="AS236" s="65" t="s">
        <v>1413</v>
      </c>
      <c r="BM236" s="44"/>
    </row>
    <row r="237" spans="3:85" ht="12" customHeight="1">
      <c r="C237" s="63"/>
      <c r="D237" s="76" t="s">
        <v>7326</v>
      </c>
      <c r="K237" s="63" t="s">
        <v>5397</v>
      </c>
      <c r="S237" s="65" t="s">
        <v>7538</v>
      </c>
      <c r="Y237" s="63" t="s">
        <v>275</v>
      </c>
      <c r="AB237" s="49"/>
      <c r="AF237" s="65" t="s">
        <v>832</v>
      </c>
      <c r="AQ237" s="65" t="s">
        <v>1211</v>
      </c>
      <c r="AS237" s="65" t="s">
        <v>818</v>
      </c>
      <c r="BM237" s="44"/>
    </row>
    <row r="238" spans="3:85" ht="12" customHeight="1">
      <c r="C238" s="63"/>
      <c r="D238" s="76" t="s">
        <v>7327</v>
      </c>
      <c r="K238" s="63" t="s">
        <v>5396</v>
      </c>
      <c r="S238" s="65" t="s">
        <v>7539</v>
      </c>
      <c r="Y238" s="63" t="s">
        <v>347</v>
      </c>
      <c r="AB238" s="49"/>
      <c r="AF238" s="63" t="s">
        <v>5473</v>
      </c>
      <c r="AQ238" s="65" t="s">
        <v>2525</v>
      </c>
      <c r="AS238" s="63" t="s">
        <v>183</v>
      </c>
      <c r="BM238" s="44"/>
    </row>
    <row r="239" spans="3:85" ht="12" customHeight="1">
      <c r="C239" s="63"/>
      <c r="D239" s="76" t="s">
        <v>6585</v>
      </c>
      <c r="K239" s="69" t="s">
        <v>1233</v>
      </c>
      <c r="S239" s="65" t="s">
        <v>7540</v>
      </c>
      <c r="Y239" s="63" t="s">
        <v>276</v>
      </c>
      <c r="AB239" s="49"/>
      <c r="AF239" s="63" t="s">
        <v>5870</v>
      </c>
      <c r="AQ239" s="66" t="s">
        <v>3003</v>
      </c>
      <c r="AS239" s="65" t="s">
        <v>819</v>
      </c>
      <c r="BM239" s="44"/>
    </row>
    <row r="240" spans="3:85" ht="12" customHeight="1">
      <c r="C240" s="63"/>
      <c r="D240" s="77" t="s">
        <v>6584</v>
      </c>
      <c r="K240" s="71" t="s">
        <v>1234</v>
      </c>
      <c r="S240" s="73" t="s">
        <v>7541</v>
      </c>
      <c r="Y240" s="63" t="s">
        <v>1477</v>
      </c>
      <c r="AB240" s="49"/>
      <c r="AF240" s="65" t="s">
        <v>714</v>
      </c>
      <c r="AQ240" s="65" t="s">
        <v>4688</v>
      </c>
      <c r="AS240" s="65" t="s">
        <v>820</v>
      </c>
      <c r="BM240" s="44"/>
    </row>
    <row r="241" spans="3:65" ht="12" customHeight="1">
      <c r="C241" s="63"/>
      <c r="D241" s="76" t="s">
        <v>3624</v>
      </c>
      <c r="K241" s="63" t="s">
        <v>5377</v>
      </c>
      <c r="S241" s="65" t="s">
        <v>7542</v>
      </c>
      <c r="Y241" s="63" t="s">
        <v>277</v>
      </c>
      <c r="AB241" s="49"/>
      <c r="AF241" s="63" t="s">
        <v>5691</v>
      </c>
      <c r="AQ241" s="65" t="s">
        <v>2526</v>
      </c>
      <c r="AS241" s="63" t="s">
        <v>184</v>
      </c>
      <c r="BM241" s="44"/>
    </row>
    <row r="242" spans="3:65" ht="12" customHeight="1">
      <c r="C242" s="63"/>
      <c r="D242" s="63" t="s">
        <v>6580</v>
      </c>
      <c r="K242" s="63" t="s">
        <v>7324</v>
      </c>
      <c r="S242" s="65" t="s">
        <v>7543</v>
      </c>
      <c r="Y242" s="63" t="s">
        <v>278</v>
      </c>
      <c r="AB242" s="49"/>
      <c r="AF242" s="63" t="s">
        <v>4349</v>
      </c>
      <c r="AQ242" s="67" t="s">
        <v>3102</v>
      </c>
      <c r="AS242" s="65" t="s">
        <v>4516</v>
      </c>
      <c r="BM242" s="44"/>
    </row>
    <row r="243" spans="3:65" ht="12" customHeight="1">
      <c r="C243" s="63"/>
      <c r="D243" s="63" t="s">
        <v>6581</v>
      </c>
      <c r="K243" s="44" t="s">
        <v>7310</v>
      </c>
      <c r="S243" s="65" t="s">
        <v>7544</v>
      </c>
      <c r="Y243" s="63" t="s">
        <v>279</v>
      </c>
      <c r="AB243" s="49"/>
      <c r="AF243" s="63" t="s">
        <v>6273</v>
      </c>
      <c r="AQ243" s="65" t="s">
        <v>2527</v>
      </c>
      <c r="AS243" s="63" t="s">
        <v>185</v>
      </c>
      <c r="BM243" s="44"/>
    </row>
    <row r="244" spans="3:65" ht="12" customHeight="1">
      <c r="C244" s="63"/>
      <c r="D244" s="77" t="s">
        <v>6582</v>
      </c>
      <c r="K244" s="63" t="s">
        <v>5275</v>
      </c>
      <c r="S244" s="65" t="s">
        <v>7545</v>
      </c>
      <c r="Y244" s="63" t="s">
        <v>279</v>
      </c>
      <c r="AB244" s="49"/>
      <c r="AF244" s="65" t="s">
        <v>833</v>
      </c>
      <c r="AQ244" s="65" t="s">
        <v>2528</v>
      </c>
      <c r="AS244" s="65" t="s">
        <v>2408</v>
      </c>
      <c r="BM244" s="44"/>
    </row>
    <row r="245" spans="3:65" ht="12" customHeight="1">
      <c r="C245" s="63"/>
      <c r="D245" s="76" t="s">
        <v>6583</v>
      </c>
      <c r="K245" s="63" t="s">
        <v>5314</v>
      </c>
      <c r="S245" s="65" t="s">
        <v>7546</v>
      </c>
      <c r="Y245" s="63" t="s">
        <v>2689</v>
      </c>
      <c r="AB245" s="49"/>
      <c r="AF245" s="65" t="s">
        <v>834</v>
      </c>
      <c r="AQ245" s="65" t="s">
        <v>2529</v>
      </c>
      <c r="AS245" s="65" t="s">
        <v>2409</v>
      </c>
      <c r="BM245" s="44"/>
    </row>
    <row r="246" spans="3:65" ht="12" customHeight="1">
      <c r="C246" s="63"/>
      <c r="D246" s="63" t="s">
        <v>6586</v>
      </c>
      <c r="K246" s="63" t="s">
        <v>7316</v>
      </c>
      <c r="S246" s="65" t="s">
        <v>7547</v>
      </c>
      <c r="Y246" s="63" t="s">
        <v>280</v>
      </c>
      <c r="AB246" s="49"/>
      <c r="AF246" s="65" t="s">
        <v>835</v>
      </c>
      <c r="AQ246" s="65" t="s">
        <v>1049</v>
      </c>
      <c r="AS246" s="65" t="s">
        <v>2410</v>
      </c>
      <c r="BM246" s="44"/>
    </row>
    <row r="247" spans="3:65" ht="12" customHeight="1">
      <c r="C247" s="63"/>
      <c r="D247" s="63" t="s">
        <v>6587</v>
      </c>
      <c r="K247" s="63" t="s">
        <v>1235</v>
      </c>
      <c r="S247" s="65" t="s">
        <v>7548</v>
      </c>
      <c r="Y247" s="63" t="s">
        <v>1501</v>
      </c>
      <c r="AB247" s="49"/>
      <c r="AF247" s="63" t="s">
        <v>6131</v>
      </c>
      <c r="AQ247" s="63" t="s">
        <v>2973</v>
      </c>
      <c r="AS247" s="65" t="s">
        <v>2411</v>
      </c>
      <c r="BM247" s="44"/>
    </row>
    <row r="248" spans="3:65" ht="12" customHeight="1">
      <c r="C248" s="63"/>
      <c r="D248" s="63" t="s">
        <v>6588</v>
      </c>
      <c r="K248" s="63" t="s">
        <v>1236</v>
      </c>
      <c r="S248" s="65" t="s">
        <v>7549</v>
      </c>
      <c r="Y248" s="63" t="s">
        <v>1478</v>
      </c>
      <c r="AB248" s="49"/>
      <c r="AF248" s="63" t="s">
        <v>5474</v>
      </c>
      <c r="AQ248" s="65" t="s">
        <v>2530</v>
      </c>
      <c r="AS248" s="65" t="s">
        <v>2412</v>
      </c>
      <c r="BM248" s="44"/>
    </row>
    <row r="249" spans="3:65" ht="12" customHeight="1">
      <c r="C249" s="63"/>
      <c r="K249" s="63" t="s">
        <v>3427</v>
      </c>
      <c r="S249" s="65" t="s">
        <v>7550</v>
      </c>
      <c r="Y249" s="63" t="s">
        <v>1498</v>
      </c>
      <c r="AB249" s="49"/>
      <c r="AF249" s="63" t="s">
        <v>5475</v>
      </c>
      <c r="AQ249" s="63" t="s">
        <v>4689</v>
      </c>
      <c r="AS249" s="65" t="s">
        <v>821</v>
      </c>
      <c r="BM249" s="44"/>
    </row>
    <row r="250" spans="3:65" ht="12" customHeight="1">
      <c r="C250" s="63"/>
      <c r="K250" s="71" t="s">
        <v>1237</v>
      </c>
      <c r="S250" s="65" t="s">
        <v>574</v>
      </c>
      <c r="Y250" s="63" t="s">
        <v>281</v>
      </c>
      <c r="AB250" s="49"/>
      <c r="AF250" s="63" t="s">
        <v>5692</v>
      </c>
      <c r="AQ250" s="65" t="s">
        <v>2531</v>
      </c>
      <c r="AS250" s="65" t="s">
        <v>822</v>
      </c>
      <c r="BM250" s="44"/>
    </row>
    <row r="251" spans="3:65" ht="12" customHeight="1">
      <c r="C251" s="63"/>
      <c r="K251" s="63" t="s">
        <v>1237</v>
      </c>
      <c r="S251" s="74" t="s">
        <v>7551</v>
      </c>
      <c r="Y251" s="69" t="s">
        <v>282</v>
      </c>
      <c r="AB251" s="49"/>
      <c r="AF251" s="63" t="s">
        <v>6223</v>
      </c>
      <c r="AQ251" s="65" t="s">
        <v>4690</v>
      </c>
      <c r="AS251" s="63" t="s">
        <v>374</v>
      </c>
      <c r="BM251" s="44"/>
    </row>
    <row r="252" spans="3:65" ht="12" customHeight="1">
      <c r="C252" s="63"/>
      <c r="K252" s="63" t="s">
        <v>5378</v>
      </c>
      <c r="S252" s="65" t="s">
        <v>7552</v>
      </c>
      <c r="Y252" s="63" t="s">
        <v>1499</v>
      </c>
      <c r="AB252" s="49"/>
      <c r="AF252" s="65" t="s">
        <v>195</v>
      </c>
      <c r="AQ252" s="65" t="s">
        <v>2533</v>
      </c>
      <c r="AS252" s="65" t="s">
        <v>411</v>
      </c>
      <c r="BM252" s="44"/>
    </row>
    <row r="253" spans="3:65" ht="12" customHeight="1">
      <c r="C253" s="63"/>
      <c r="K253" s="63" t="s">
        <v>5106</v>
      </c>
      <c r="S253" s="73" t="s">
        <v>7553</v>
      </c>
      <c r="Y253" s="63" t="s">
        <v>283</v>
      </c>
      <c r="AB253" s="49"/>
      <c r="AF253" s="65" t="s">
        <v>6078</v>
      </c>
      <c r="AQ253" s="67" t="s">
        <v>3103</v>
      </c>
      <c r="AS253" s="65" t="s">
        <v>2413</v>
      </c>
      <c r="BM253" s="44"/>
    </row>
    <row r="254" spans="3:65" ht="12" customHeight="1">
      <c r="C254" s="63"/>
      <c r="K254" s="63" t="s">
        <v>2899</v>
      </c>
      <c r="S254" s="65" t="s">
        <v>7554</v>
      </c>
      <c r="Y254" s="63" t="s">
        <v>366</v>
      </c>
      <c r="AB254" s="49"/>
      <c r="AF254" s="63" t="s">
        <v>836</v>
      </c>
      <c r="AQ254" s="65" t="s">
        <v>2534</v>
      </c>
      <c r="AS254" s="65" t="s">
        <v>823</v>
      </c>
      <c r="BM254" s="44"/>
    </row>
    <row r="255" spans="3:65" ht="12" customHeight="1">
      <c r="C255" s="63"/>
      <c r="K255" s="63" t="s">
        <v>7317</v>
      </c>
      <c r="S255" s="65" t="s">
        <v>7555</v>
      </c>
      <c r="Y255" s="63" t="s">
        <v>284</v>
      </c>
      <c r="AB255" s="49"/>
      <c r="AF255" s="63" t="s">
        <v>837</v>
      </c>
      <c r="AQ255" s="65" t="s">
        <v>2535</v>
      </c>
      <c r="AS255" s="63" t="s">
        <v>2969</v>
      </c>
      <c r="BM255" s="44"/>
    </row>
    <row r="256" spans="3:65" ht="12" customHeight="1">
      <c r="C256" s="63"/>
      <c r="K256" s="63" t="s">
        <v>5379</v>
      </c>
      <c r="S256" s="65" t="s">
        <v>7556</v>
      </c>
      <c r="Y256" s="63" t="s">
        <v>1040</v>
      </c>
      <c r="AB256" s="49"/>
      <c r="AF256" s="65" t="s">
        <v>196</v>
      </c>
      <c r="AQ256" s="65" t="s">
        <v>2536</v>
      </c>
      <c r="AS256" s="65" t="s">
        <v>412</v>
      </c>
      <c r="BM256" s="44"/>
    </row>
    <row r="257" spans="3:65" ht="12" customHeight="1">
      <c r="C257" s="63"/>
      <c r="K257" s="63" t="s">
        <v>1648</v>
      </c>
      <c r="S257" s="65" t="s">
        <v>7557</v>
      </c>
      <c r="Y257" s="63" t="s">
        <v>368</v>
      </c>
      <c r="AB257" s="49"/>
      <c r="AF257" s="65" t="s">
        <v>413</v>
      </c>
      <c r="AQ257" s="65" t="s">
        <v>2537</v>
      </c>
      <c r="AS257" s="65" t="s">
        <v>1446</v>
      </c>
      <c r="BM257" s="44"/>
    </row>
    <row r="258" spans="3:65" ht="12" customHeight="1">
      <c r="C258" s="63"/>
      <c r="K258" s="63" t="s">
        <v>1238</v>
      </c>
      <c r="S258" s="65" t="s">
        <v>124</v>
      </c>
      <c r="Y258" s="63" t="s">
        <v>353</v>
      </c>
      <c r="AB258" s="49"/>
      <c r="AF258" s="63" t="s">
        <v>4351</v>
      </c>
      <c r="AQ258" s="63" t="s">
        <v>1215</v>
      </c>
      <c r="AS258" s="65" t="s">
        <v>824</v>
      </c>
      <c r="BM258" s="44"/>
    </row>
    <row r="259" spans="3:65" ht="12" customHeight="1">
      <c r="C259" s="63"/>
      <c r="K259" s="65" t="s">
        <v>5315</v>
      </c>
      <c r="S259" s="65" t="s">
        <v>7558</v>
      </c>
      <c r="Y259" s="63" t="s">
        <v>355</v>
      </c>
      <c r="AB259" s="49"/>
      <c r="AF259" s="65" t="s">
        <v>715</v>
      </c>
      <c r="AQ259" s="65" t="s">
        <v>1216</v>
      </c>
      <c r="AS259" s="63" t="s">
        <v>114</v>
      </c>
      <c r="BM259" s="44"/>
    </row>
    <row r="260" spans="3:65" ht="12" customHeight="1">
      <c r="C260" s="63"/>
      <c r="K260" s="65" t="s">
        <v>5316</v>
      </c>
      <c r="S260" s="65" t="s">
        <v>7559</v>
      </c>
      <c r="Y260" s="63" t="s">
        <v>1409</v>
      </c>
      <c r="AB260" s="49"/>
      <c r="AF260" s="63" t="s">
        <v>4249</v>
      </c>
      <c r="AQ260" s="65" t="s">
        <v>2538</v>
      </c>
      <c r="AS260" s="63" t="s">
        <v>3017</v>
      </c>
      <c r="BM260" s="44"/>
    </row>
    <row r="261" spans="3:65" ht="12" customHeight="1">
      <c r="C261" s="63"/>
      <c r="K261" s="71" t="s">
        <v>1239</v>
      </c>
      <c r="S261" s="73" t="s">
        <v>7560</v>
      </c>
      <c r="Y261" s="65" t="s">
        <v>365</v>
      </c>
      <c r="AB261" s="49"/>
      <c r="AF261" s="65" t="s">
        <v>838</v>
      </c>
      <c r="AQ261" s="65" t="s">
        <v>4691</v>
      </c>
      <c r="AS261" s="65" t="s">
        <v>2414</v>
      </c>
      <c r="BM261" s="44"/>
    </row>
    <row r="262" spans="3:65" ht="12" customHeight="1">
      <c r="C262" s="63"/>
      <c r="K262" s="63" t="s">
        <v>5112</v>
      </c>
      <c r="S262" s="65" t="s">
        <v>7561</v>
      </c>
      <c r="Y262" s="63" t="s">
        <v>1492</v>
      </c>
      <c r="AB262" s="49"/>
      <c r="AF262" s="63" t="s">
        <v>756</v>
      </c>
      <c r="AQ262" s="65" t="s">
        <v>2540</v>
      </c>
      <c r="AS262" s="63" t="s">
        <v>1095</v>
      </c>
      <c r="BM262" s="44"/>
    </row>
    <row r="263" spans="3:65" ht="12" customHeight="1">
      <c r="C263" s="63"/>
      <c r="K263" s="63" t="s">
        <v>1240</v>
      </c>
      <c r="S263" s="65" t="s">
        <v>7562</v>
      </c>
      <c r="Y263" s="63" t="s">
        <v>285</v>
      </c>
      <c r="AB263" s="49"/>
      <c r="AF263" s="65" t="s">
        <v>839</v>
      </c>
      <c r="AQ263" s="65" t="s">
        <v>2541</v>
      </c>
      <c r="AS263" s="65" t="s">
        <v>2415</v>
      </c>
      <c r="BM263" s="44"/>
    </row>
    <row r="264" spans="3:65" ht="12" customHeight="1">
      <c r="C264" s="63"/>
      <c r="K264" s="63" t="s">
        <v>3266</v>
      </c>
      <c r="S264" s="65" t="s">
        <v>7563</v>
      </c>
      <c r="Y264" s="63" t="s">
        <v>1062</v>
      </c>
      <c r="AB264" s="49"/>
      <c r="AF264" s="63" t="s">
        <v>772</v>
      </c>
      <c r="AQ264" s="65" t="s">
        <v>4692</v>
      </c>
      <c r="AS264" s="63" t="s">
        <v>749</v>
      </c>
      <c r="BM264" s="44"/>
    </row>
    <row r="265" spans="3:65" ht="12" customHeight="1">
      <c r="C265" s="63"/>
      <c r="K265" s="63" t="s">
        <v>2606</v>
      </c>
      <c r="S265" s="65" t="s">
        <v>7564</v>
      </c>
      <c r="Y265" s="63" t="s">
        <v>286</v>
      </c>
      <c r="AB265" s="49"/>
      <c r="AF265" s="63" t="s">
        <v>1433</v>
      </c>
      <c r="AQ265" s="65" t="s">
        <v>2542</v>
      </c>
      <c r="AS265" s="65" t="s">
        <v>1113</v>
      </c>
      <c r="BM265" s="44"/>
    </row>
    <row r="266" spans="3:65" ht="12" customHeight="1">
      <c r="C266" s="63"/>
      <c r="K266" s="71" t="s">
        <v>7305</v>
      </c>
      <c r="S266" s="65" t="s">
        <v>7565</v>
      </c>
      <c r="Y266" s="63" t="s">
        <v>287</v>
      </c>
      <c r="AB266" s="49"/>
      <c r="AF266" s="65" t="s">
        <v>4312</v>
      </c>
      <c r="AQ266" s="65" t="s">
        <v>4693</v>
      </c>
      <c r="AS266" s="65" t="s">
        <v>3604</v>
      </c>
      <c r="BM266" s="44"/>
    </row>
    <row r="267" spans="3:65" ht="12" customHeight="1">
      <c r="C267" s="63"/>
      <c r="K267" s="63" t="s">
        <v>5113</v>
      </c>
      <c r="S267" s="65" t="s">
        <v>7566</v>
      </c>
      <c r="Y267" s="63" t="s">
        <v>288</v>
      </c>
      <c r="AB267" s="49"/>
      <c r="AF267" s="65" t="s">
        <v>716</v>
      </c>
      <c r="AQ267" s="65" t="s">
        <v>5238</v>
      </c>
      <c r="AS267" s="65" t="s">
        <v>4309</v>
      </c>
      <c r="BM267" s="44"/>
    </row>
    <row r="268" spans="3:65" ht="12" customHeight="1">
      <c r="C268" s="63"/>
      <c r="K268" s="48" t="s">
        <v>7307</v>
      </c>
      <c r="S268" s="65" t="s">
        <v>7567</v>
      </c>
      <c r="Y268" s="63" t="s">
        <v>289</v>
      </c>
      <c r="AB268" s="49"/>
      <c r="AF268" s="63" t="s">
        <v>5693</v>
      </c>
      <c r="AQ268" s="66" t="s">
        <v>1219</v>
      </c>
      <c r="AS268" s="63" t="s">
        <v>1107</v>
      </c>
      <c r="BM268" s="44"/>
    </row>
    <row r="269" spans="3:65" ht="12" customHeight="1">
      <c r="C269" s="63"/>
      <c r="K269" s="63" t="s">
        <v>5353</v>
      </c>
      <c r="S269" s="65" t="s">
        <v>7568</v>
      </c>
      <c r="Y269" s="63" t="s">
        <v>138</v>
      </c>
      <c r="AB269" s="49"/>
      <c r="AF269" s="65" t="s">
        <v>840</v>
      </c>
      <c r="AQ269" s="65" t="s">
        <v>2544</v>
      </c>
      <c r="AS269" s="65" t="s">
        <v>713</v>
      </c>
      <c r="BM269" s="44"/>
    </row>
    <row r="270" spans="3:65" ht="12" customHeight="1">
      <c r="C270" s="63"/>
      <c r="K270" s="65" t="s">
        <v>1241</v>
      </c>
      <c r="S270" s="65" t="s">
        <v>7569</v>
      </c>
      <c r="Y270" s="63" t="s">
        <v>138</v>
      </c>
      <c r="AB270" s="49"/>
      <c r="AF270" s="65" t="s">
        <v>4313</v>
      </c>
      <c r="AQ270" s="65" t="s">
        <v>2545</v>
      </c>
      <c r="AS270" s="65" t="s">
        <v>4524</v>
      </c>
      <c r="BM270" s="44"/>
    </row>
    <row r="271" spans="3:65" ht="12" customHeight="1">
      <c r="C271" s="63"/>
      <c r="K271" s="63" t="s">
        <v>5380</v>
      </c>
      <c r="S271" s="70" t="s">
        <v>1550</v>
      </c>
      <c r="Y271" s="63" t="s">
        <v>290</v>
      </c>
      <c r="AB271" s="49"/>
      <c r="AF271" s="65" t="s">
        <v>841</v>
      </c>
      <c r="AQ271" s="65" t="s">
        <v>2546</v>
      </c>
      <c r="AS271" s="69" t="s">
        <v>186</v>
      </c>
      <c r="BM271" s="44"/>
    </row>
    <row r="272" spans="3:65" ht="12" customHeight="1">
      <c r="C272" s="63"/>
      <c r="K272" s="63" t="s">
        <v>5317</v>
      </c>
      <c r="S272" s="65" t="s">
        <v>7570</v>
      </c>
      <c r="Y272" s="63" t="s">
        <v>291</v>
      </c>
      <c r="AB272" s="49"/>
      <c r="AF272" s="63" t="s">
        <v>760</v>
      </c>
      <c r="AQ272" s="65" t="s">
        <v>515</v>
      </c>
      <c r="AS272" s="65" t="s">
        <v>2416</v>
      </c>
      <c r="BM272" s="44"/>
    </row>
    <row r="273" spans="3:65" ht="12" customHeight="1">
      <c r="C273" s="63"/>
      <c r="K273" s="63" t="s">
        <v>5381</v>
      </c>
      <c r="S273" s="65" t="s">
        <v>7571</v>
      </c>
      <c r="Y273" s="63" t="s">
        <v>1405</v>
      </c>
      <c r="AB273" s="49"/>
      <c r="AF273" s="63" t="s">
        <v>5476</v>
      </c>
      <c r="AQ273" s="65" t="s">
        <v>4694</v>
      </c>
      <c r="AS273" s="63" t="s">
        <v>781</v>
      </c>
      <c r="BM273" s="44"/>
    </row>
    <row r="274" spans="3:65" ht="12" customHeight="1">
      <c r="C274" s="63"/>
      <c r="K274" s="63" t="s">
        <v>1242</v>
      </c>
      <c r="S274" s="73" t="s">
        <v>7572</v>
      </c>
      <c r="Y274" s="63" t="s">
        <v>292</v>
      </c>
      <c r="AB274" s="49"/>
      <c r="AF274" s="63" t="s">
        <v>6068</v>
      </c>
      <c r="AQ274" s="65" t="s">
        <v>4767</v>
      </c>
      <c r="AS274" s="65" t="s">
        <v>2417</v>
      </c>
      <c r="BM274" s="44"/>
    </row>
    <row r="275" spans="3:65" ht="12" customHeight="1">
      <c r="C275" s="63"/>
      <c r="K275" s="63" t="s">
        <v>5318</v>
      </c>
      <c r="S275" s="65" t="s">
        <v>7573</v>
      </c>
      <c r="Y275" s="63" t="s">
        <v>369</v>
      </c>
      <c r="AB275" s="49"/>
      <c r="AF275" s="65" t="s">
        <v>414</v>
      </c>
      <c r="AQ275" s="65" t="s">
        <v>4695</v>
      </c>
      <c r="AS275" s="65" t="s">
        <v>4310</v>
      </c>
      <c r="BM275" s="44"/>
    </row>
    <row r="276" spans="3:65" ht="12" customHeight="1">
      <c r="C276" s="63"/>
      <c r="K276" s="69" t="s">
        <v>1243</v>
      </c>
      <c r="S276" s="65" t="s">
        <v>7574</v>
      </c>
      <c r="Y276" s="63" t="s">
        <v>293</v>
      </c>
      <c r="AB276" s="49"/>
      <c r="AF276" s="63" t="s">
        <v>199</v>
      </c>
      <c r="AQ276" s="65" t="s">
        <v>4696</v>
      </c>
      <c r="AS276" s="65" t="s">
        <v>4555</v>
      </c>
      <c r="BM276" s="44"/>
    </row>
    <row r="277" spans="3:65" ht="12" customHeight="1">
      <c r="C277" s="63"/>
      <c r="K277" s="63" t="s">
        <v>1243</v>
      </c>
      <c r="S277" s="65" t="s">
        <v>125</v>
      </c>
      <c r="Y277" s="63" t="s">
        <v>139</v>
      </c>
      <c r="AB277" s="49"/>
      <c r="AF277" s="63" t="s">
        <v>5477</v>
      </c>
      <c r="AQ277" s="65" t="s">
        <v>2550</v>
      </c>
      <c r="AS277" s="65" t="s">
        <v>825</v>
      </c>
      <c r="BM277" s="44"/>
    </row>
    <row r="278" spans="3:65" ht="12" customHeight="1">
      <c r="C278" s="63"/>
      <c r="K278" s="71" t="s">
        <v>1244</v>
      </c>
      <c r="S278" s="65" t="s">
        <v>7575</v>
      </c>
      <c r="Y278" s="70" t="s">
        <v>1479</v>
      </c>
      <c r="AB278" s="49"/>
      <c r="AF278" s="63" t="s">
        <v>1454</v>
      </c>
      <c r="AQ278" s="65" t="s">
        <v>2551</v>
      </c>
      <c r="AS278" s="65" t="s">
        <v>2418</v>
      </c>
      <c r="BM278" s="44"/>
    </row>
    <row r="279" spans="3:65" ht="12" customHeight="1">
      <c r="C279" s="63"/>
      <c r="K279" s="71" t="s">
        <v>1245</v>
      </c>
      <c r="S279" s="65" t="s">
        <v>7576</v>
      </c>
      <c r="Y279" s="63" t="s">
        <v>1430</v>
      </c>
      <c r="AB279" s="49"/>
      <c r="AF279" s="65" t="s">
        <v>415</v>
      </c>
      <c r="AQ279" s="65" t="s">
        <v>4697</v>
      </c>
      <c r="AS279" s="65" t="s">
        <v>826</v>
      </c>
      <c r="BM279" s="44"/>
    </row>
    <row r="280" spans="3:65" ht="12" customHeight="1">
      <c r="C280" s="63"/>
      <c r="K280" s="63" t="s">
        <v>1344</v>
      </c>
      <c r="S280" s="65" t="s">
        <v>127</v>
      </c>
      <c r="Y280" s="70" t="s">
        <v>294</v>
      </c>
      <c r="AB280" s="49"/>
      <c r="AF280" s="63" t="s">
        <v>5694</v>
      </c>
      <c r="AQ280" s="65" t="s">
        <v>2553</v>
      </c>
      <c r="AS280" s="65" t="s">
        <v>2419</v>
      </c>
      <c r="BM280" s="44"/>
    </row>
    <row r="281" spans="3:65" ht="12" customHeight="1">
      <c r="C281" s="63"/>
      <c r="K281" s="69" t="s">
        <v>62</v>
      </c>
      <c r="S281" s="65" t="s">
        <v>7577</v>
      </c>
      <c r="Y281" s="63" t="s">
        <v>295</v>
      </c>
      <c r="AB281" s="49"/>
      <c r="AF281" s="63" t="s">
        <v>5478</v>
      </c>
      <c r="AQ281" s="65" t="s">
        <v>2554</v>
      </c>
      <c r="AS281" s="65" t="s">
        <v>827</v>
      </c>
      <c r="BM281" s="44"/>
    </row>
    <row r="282" spans="3:65" ht="12" customHeight="1">
      <c r="C282" s="63"/>
      <c r="K282" s="65" t="s">
        <v>5319</v>
      </c>
      <c r="S282" s="65" t="s">
        <v>7578</v>
      </c>
      <c r="Y282" s="63" t="s">
        <v>296</v>
      </c>
      <c r="AB282" s="49"/>
      <c r="AF282" s="63" t="s">
        <v>5479</v>
      </c>
      <c r="AQ282" s="65" t="s">
        <v>2555</v>
      </c>
      <c r="AS282" s="65" t="s">
        <v>2420</v>
      </c>
      <c r="BM282" s="44"/>
    </row>
    <row r="283" spans="3:65" ht="12" customHeight="1">
      <c r="C283" s="63"/>
      <c r="K283" s="63" t="s">
        <v>2621</v>
      </c>
      <c r="S283" s="65" t="s">
        <v>7579</v>
      </c>
      <c r="Y283" s="63" t="s">
        <v>297</v>
      </c>
      <c r="AB283" s="49"/>
      <c r="AF283" s="65" t="s">
        <v>416</v>
      </c>
      <c r="AQ283" s="65" t="s">
        <v>2556</v>
      </c>
      <c r="AS283" s="65" t="s">
        <v>828</v>
      </c>
      <c r="BM283" s="44"/>
    </row>
    <row r="284" spans="3:65" ht="12" customHeight="1">
      <c r="C284" s="63"/>
      <c r="K284" s="102" t="s">
        <v>5276</v>
      </c>
      <c r="S284" s="65" t="s">
        <v>7580</v>
      </c>
      <c r="Y284" s="63" t="s">
        <v>298</v>
      </c>
      <c r="AB284" s="49"/>
      <c r="AF284" s="65" t="s">
        <v>842</v>
      </c>
      <c r="AQ284" s="65" t="s">
        <v>2557</v>
      </c>
      <c r="AS284" s="65" t="s">
        <v>829</v>
      </c>
      <c r="BM284" s="44"/>
    </row>
    <row r="285" spans="3:65" ht="12" customHeight="1">
      <c r="C285" s="63"/>
      <c r="K285" s="63" t="s">
        <v>2994</v>
      </c>
      <c r="S285" s="65" t="s">
        <v>7581</v>
      </c>
      <c r="Y285" s="63" t="s">
        <v>381</v>
      </c>
      <c r="AB285" s="49"/>
      <c r="AF285" s="63" t="s">
        <v>5695</v>
      </c>
      <c r="AQ285" s="65" t="s">
        <v>1221</v>
      </c>
      <c r="AS285" s="65" t="s">
        <v>2421</v>
      </c>
      <c r="BM285" s="44"/>
    </row>
    <row r="286" spans="3:65" ht="12" customHeight="1">
      <c r="C286" s="63"/>
      <c r="K286" s="71" t="s">
        <v>1246</v>
      </c>
      <c r="S286" s="65" t="s">
        <v>7582</v>
      </c>
      <c r="Y286" s="63" t="s">
        <v>1493</v>
      </c>
      <c r="AB286" s="49"/>
      <c r="AF286" s="65" t="s">
        <v>843</v>
      </c>
      <c r="AQ286" s="66" t="s">
        <v>1221</v>
      </c>
      <c r="AS286" s="65" t="s">
        <v>2422</v>
      </c>
      <c r="BM286" s="44"/>
    </row>
    <row r="287" spans="3:65" ht="12" customHeight="1">
      <c r="C287" s="63"/>
      <c r="K287" s="44" t="s">
        <v>7304</v>
      </c>
      <c r="S287" s="65" t="s">
        <v>7583</v>
      </c>
      <c r="Y287" s="65" t="s">
        <v>1028</v>
      </c>
      <c r="AB287" s="49"/>
      <c r="AF287" s="65" t="s">
        <v>417</v>
      </c>
      <c r="AQ287" s="63" t="s">
        <v>1222</v>
      </c>
      <c r="AS287" s="65" t="s">
        <v>187</v>
      </c>
      <c r="BM287" s="44"/>
    </row>
    <row r="288" spans="3:65" ht="12" customHeight="1">
      <c r="C288" s="63"/>
      <c r="K288" s="63" t="s">
        <v>1247</v>
      </c>
      <c r="S288" s="65" t="s">
        <v>7584</v>
      </c>
      <c r="Y288" s="63" t="s">
        <v>299</v>
      </c>
      <c r="AB288" s="49"/>
      <c r="AF288" s="63" t="s">
        <v>1395</v>
      </c>
      <c r="AQ288" s="65" t="s">
        <v>2558</v>
      </c>
      <c r="AS288" s="65" t="s">
        <v>830</v>
      </c>
      <c r="BM288" s="44"/>
    </row>
    <row r="289" spans="3:65" ht="12" customHeight="1">
      <c r="C289" s="63"/>
      <c r="K289" s="63" t="s">
        <v>1247</v>
      </c>
      <c r="S289" s="65" t="s">
        <v>7585</v>
      </c>
      <c r="Y289" s="65" t="s">
        <v>364</v>
      </c>
      <c r="AB289" s="49"/>
      <c r="AF289" s="65" t="s">
        <v>844</v>
      </c>
      <c r="AQ289" s="65" t="s">
        <v>2559</v>
      </c>
      <c r="AS289" s="63" t="s">
        <v>3552</v>
      </c>
      <c r="BM289" s="44"/>
    </row>
    <row r="290" spans="3:65" ht="12" customHeight="1">
      <c r="C290" s="63"/>
      <c r="K290" s="65" t="s">
        <v>1345</v>
      </c>
      <c r="S290" s="65" t="s">
        <v>7586</v>
      </c>
      <c r="Y290" s="63" t="s">
        <v>300</v>
      </c>
      <c r="AB290" s="49"/>
      <c r="AF290" s="63" t="s">
        <v>5480</v>
      </c>
      <c r="AQ290" s="65" t="s">
        <v>4556</v>
      </c>
      <c r="AS290" s="65" t="s">
        <v>2423</v>
      </c>
      <c r="BM290" s="44"/>
    </row>
    <row r="291" spans="3:65" ht="12" customHeight="1">
      <c r="C291" s="63"/>
      <c r="K291" s="63" t="s">
        <v>5320</v>
      </c>
      <c r="S291" s="65" t="s">
        <v>7587</v>
      </c>
      <c r="Y291" s="63" t="s">
        <v>301</v>
      </c>
      <c r="AB291" s="49"/>
      <c r="AF291" s="65" t="s">
        <v>845</v>
      </c>
      <c r="AQ291" s="65" t="s">
        <v>2560</v>
      </c>
      <c r="AS291" s="65" t="s">
        <v>188</v>
      </c>
      <c r="BM291" s="44"/>
    </row>
    <row r="292" spans="3:65" ht="12" customHeight="1">
      <c r="C292" s="63"/>
      <c r="K292" s="71" t="s">
        <v>1248</v>
      </c>
      <c r="S292" s="65" t="s">
        <v>7588</v>
      </c>
      <c r="Y292" s="63" t="s">
        <v>302</v>
      </c>
      <c r="AB292" s="49"/>
      <c r="AF292" s="63" t="s">
        <v>5481</v>
      </c>
      <c r="AQ292" s="65" t="s">
        <v>2561</v>
      </c>
      <c r="AS292" s="63" t="s">
        <v>44</v>
      </c>
      <c r="BM292" s="44"/>
    </row>
    <row r="293" spans="3:65" ht="12" customHeight="1">
      <c r="C293" s="63"/>
      <c r="K293" s="63" t="s">
        <v>5277</v>
      </c>
      <c r="S293" s="65" t="s">
        <v>7589</v>
      </c>
      <c r="Y293" s="65" t="s">
        <v>1426</v>
      </c>
      <c r="AB293" s="49"/>
      <c r="AF293" s="63" t="s">
        <v>6067</v>
      </c>
      <c r="AQ293" s="65" t="s">
        <v>2562</v>
      </c>
      <c r="AS293" s="65" t="s">
        <v>189</v>
      </c>
      <c r="BM293" s="44"/>
    </row>
    <row r="294" spans="3:65" ht="12" customHeight="1">
      <c r="C294" s="63"/>
      <c r="K294" s="63" t="s">
        <v>5278</v>
      </c>
      <c r="S294" s="65" t="s">
        <v>7590</v>
      </c>
      <c r="Y294" s="63" t="s">
        <v>747</v>
      </c>
      <c r="AB294" s="49"/>
      <c r="AF294" s="65" t="s">
        <v>418</v>
      </c>
      <c r="AQ294" s="66" t="s">
        <v>2563</v>
      </c>
      <c r="AS294" s="63" t="s">
        <v>1435</v>
      </c>
      <c r="BM294" s="44"/>
    </row>
    <row r="295" spans="3:65" ht="12" customHeight="1">
      <c r="C295" s="63"/>
      <c r="K295" s="71" t="s">
        <v>1249</v>
      </c>
      <c r="S295" s="65" t="s">
        <v>7591</v>
      </c>
      <c r="Y295" s="63" t="s">
        <v>379</v>
      </c>
      <c r="AB295" s="49"/>
      <c r="AF295" s="65" t="s">
        <v>846</v>
      </c>
      <c r="AQ295" s="65" t="s">
        <v>2563</v>
      </c>
      <c r="AS295" s="63" t="s">
        <v>4557</v>
      </c>
      <c r="BM295" s="44"/>
    </row>
    <row r="296" spans="3:65" ht="12" customHeight="1">
      <c r="C296" s="63"/>
      <c r="K296" s="63" t="s">
        <v>1250</v>
      </c>
      <c r="S296" s="65" t="s">
        <v>7592</v>
      </c>
      <c r="Y296" s="63" t="s">
        <v>1502</v>
      </c>
      <c r="AB296" s="49"/>
      <c r="AF296" s="65" t="s">
        <v>847</v>
      </c>
      <c r="AQ296" s="65" t="s">
        <v>4698</v>
      </c>
      <c r="AS296" s="65" t="s">
        <v>831</v>
      </c>
      <c r="BM296" s="44"/>
    </row>
    <row r="297" spans="3:65" ht="12" customHeight="1">
      <c r="C297" s="63"/>
      <c r="K297" s="63" t="s">
        <v>5382</v>
      </c>
      <c r="S297" s="65" t="s">
        <v>7593</v>
      </c>
      <c r="Y297" s="63" t="s">
        <v>3947</v>
      </c>
      <c r="AB297" s="49"/>
      <c r="AF297" s="63" t="s">
        <v>717</v>
      </c>
      <c r="AQ297" s="65" t="s">
        <v>2565</v>
      </c>
      <c r="AS297" s="63" t="s">
        <v>1545</v>
      </c>
      <c r="BM297" s="44"/>
    </row>
    <row r="298" spans="3:65" ht="12" customHeight="1">
      <c r="C298" s="63"/>
      <c r="K298" s="63" t="s">
        <v>1251</v>
      </c>
      <c r="S298" s="65" t="s">
        <v>7594</v>
      </c>
      <c r="Y298" s="63" t="s">
        <v>3948</v>
      </c>
      <c r="AB298" s="49"/>
      <c r="AF298" s="63" t="s">
        <v>6204</v>
      </c>
      <c r="AQ298" s="65" t="s">
        <v>2566</v>
      </c>
      <c r="AS298" s="65" t="s">
        <v>2424</v>
      </c>
      <c r="BM298" s="44"/>
    </row>
    <row r="299" spans="3:65" ht="12" customHeight="1">
      <c r="C299" s="63"/>
      <c r="K299" s="69" t="s">
        <v>1252</v>
      </c>
      <c r="S299" s="65" t="s">
        <v>7595</v>
      </c>
      <c r="Y299" s="63" t="s">
        <v>4558</v>
      </c>
      <c r="AB299" s="49"/>
      <c r="AF299" s="63" t="s">
        <v>4243</v>
      </c>
      <c r="AQ299" s="65" t="s">
        <v>1227</v>
      </c>
      <c r="AS299" s="63" t="s">
        <v>385</v>
      </c>
      <c r="BM299" s="44"/>
    </row>
    <row r="300" spans="3:65" ht="12" customHeight="1">
      <c r="C300" s="63"/>
      <c r="K300" s="63" t="s">
        <v>1025</v>
      </c>
      <c r="S300" s="65" t="s">
        <v>7596</v>
      </c>
      <c r="Y300" s="63" t="s">
        <v>3949</v>
      </c>
      <c r="AB300" s="49"/>
      <c r="AF300" s="63" t="s">
        <v>1441</v>
      </c>
      <c r="AQ300" s="67" t="s">
        <v>1230</v>
      </c>
      <c r="AS300" s="65" t="s">
        <v>832</v>
      </c>
      <c r="BM300" s="44"/>
    </row>
    <row r="301" spans="3:65" ht="12" customHeight="1">
      <c r="C301" s="63"/>
      <c r="K301" s="63" t="s">
        <v>5321</v>
      </c>
      <c r="S301" s="65" t="s">
        <v>131</v>
      </c>
      <c r="Y301" s="63" t="s">
        <v>303</v>
      </c>
      <c r="AB301" s="49"/>
      <c r="AF301" s="63" t="s">
        <v>4252</v>
      </c>
      <c r="AQ301" s="65" t="s">
        <v>2567</v>
      </c>
      <c r="AS301" s="63" t="s">
        <v>190</v>
      </c>
      <c r="BM301" s="44"/>
    </row>
    <row r="302" spans="3:65" ht="12" customHeight="1">
      <c r="C302" s="63"/>
      <c r="K302" s="63" t="s">
        <v>1253</v>
      </c>
      <c r="S302" s="65" t="s">
        <v>7597</v>
      </c>
      <c r="Y302" s="63" t="s">
        <v>304</v>
      </c>
      <c r="AB302" s="49"/>
      <c r="AF302" s="63" t="s">
        <v>5482</v>
      </c>
      <c r="AQ302" s="65" t="s">
        <v>2568</v>
      </c>
      <c r="AS302" s="63" t="s">
        <v>191</v>
      </c>
      <c r="BM302" s="44"/>
    </row>
    <row r="303" spans="3:65" ht="12" customHeight="1">
      <c r="C303" s="63"/>
      <c r="K303" s="102" t="s">
        <v>1254</v>
      </c>
      <c r="S303" s="65" t="s">
        <v>7598</v>
      </c>
      <c r="Y303" s="63" t="s">
        <v>305</v>
      </c>
      <c r="AB303" s="49"/>
      <c r="AF303" s="65" t="s">
        <v>718</v>
      </c>
      <c r="AQ303" s="65" t="s">
        <v>2569</v>
      </c>
      <c r="AS303" s="63" t="s">
        <v>3331</v>
      </c>
      <c r="BM303" s="44"/>
    </row>
    <row r="304" spans="3:65" ht="12" customHeight="1">
      <c r="C304" s="63"/>
      <c r="K304" s="73" t="s">
        <v>1085</v>
      </c>
      <c r="S304" s="65" t="s">
        <v>7599</v>
      </c>
      <c r="Y304" s="63" t="s">
        <v>1019</v>
      </c>
      <c r="AB304" s="49"/>
      <c r="AF304" s="65" t="s">
        <v>419</v>
      </c>
      <c r="AQ304" s="65" t="s">
        <v>2570</v>
      </c>
      <c r="AS304" s="63" t="s">
        <v>146</v>
      </c>
      <c r="BM304" s="44"/>
    </row>
    <row r="305" spans="3:65" ht="12" customHeight="1">
      <c r="C305" s="63"/>
      <c r="K305" s="63" t="s">
        <v>4108</v>
      </c>
      <c r="S305" s="65" t="s">
        <v>7600</v>
      </c>
      <c r="Y305" s="63" t="s">
        <v>1491</v>
      </c>
      <c r="AB305" s="49"/>
      <c r="AF305" s="63" t="s">
        <v>205</v>
      </c>
      <c r="AQ305" s="65" t="s">
        <v>2571</v>
      </c>
      <c r="AS305" s="63" t="s">
        <v>192</v>
      </c>
      <c r="BM305" s="44"/>
    </row>
    <row r="306" spans="3:65" ht="12" customHeight="1">
      <c r="C306" s="63"/>
      <c r="K306" s="69" t="s">
        <v>5269</v>
      </c>
      <c r="S306" s="65" t="s">
        <v>780</v>
      </c>
      <c r="Y306" s="63" t="s">
        <v>306</v>
      </c>
      <c r="AB306" s="49"/>
      <c r="AF306" s="63" t="s">
        <v>5483</v>
      </c>
      <c r="AQ306" s="65" t="s">
        <v>4699</v>
      </c>
      <c r="AS306" s="65" t="s">
        <v>714</v>
      </c>
      <c r="BM306" s="44"/>
    </row>
    <row r="307" spans="3:65" ht="12" customHeight="1">
      <c r="C307" s="63"/>
      <c r="K307" s="63" t="s">
        <v>6300</v>
      </c>
      <c r="S307" s="65" t="s">
        <v>7601</v>
      </c>
      <c r="Y307" s="63" t="s">
        <v>378</v>
      </c>
      <c r="AB307" s="49"/>
      <c r="AF307" s="63" t="s">
        <v>4246</v>
      </c>
      <c r="AQ307" s="65" t="s">
        <v>4699</v>
      </c>
      <c r="AS307" s="65" t="s">
        <v>2425</v>
      </c>
      <c r="BM307" s="44"/>
    </row>
    <row r="308" spans="3:65" ht="12" customHeight="1">
      <c r="C308" s="63"/>
      <c r="K308" s="71" t="s">
        <v>1255</v>
      </c>
      <c r="S308" s="65" t="s">
        <v>7602</v>
      </c>
      <c r="Y308" s="63" t="s">
        <v>307</v>
      </c>
      <c r="AB308" s="49"/>
      <c r="AF308" s="65" t="s">
        <v>848</v>
      </c>
      <c r="AQ308" s="65" t="s">
        <v>2572</v>
      </c>
      <c r="AS308" s="65" t="s">
        <v>1360</v>
      </c>
      <c r="BM308" s="44"/>
    </row>
    <row r="309" spans="3:65" ht="12" customHeight="1">
      <c r="C309" s="63"/>
      <c r="K309" s="71" t="s">
        <v>1256</v>
      </c>
      <c r="S309" s="65" t="s">
        <v>7603</v>
      </c>
      <c r="Y309" s="63" t="s">
        <v>308</v>
      </c>
      <c r="AB309" s="49"/>
      <c r="AF309" s="63" t="s">
        <v>5484</v>
      </c>
      <c r="AQ309" s="65" t="s">
        <v>1234</v>
      </c>
      <c r="AS309" s="63" t="s">
        <v>1168</v>
      </c>
      <c r="BM309" s="44"/>
    </row>
    <row r="310" spans="3:65" ht="12" customHeight="1">
      <c r="C310" s="63"/>
      <c r="K310" s="63" t="s">
        <v>1257</v>
      </c>
      <c r="S310" s="65" t="s">
        <v>1141</v>
      </c>
      <c r="Y310" s="63" t="s">
        <v>309</v>
      </c>
      <c r="AB310" s="49"/>
      <c r="AF310" s="63" t="s">
        <v>5485</v>
      </c>
      <c r="AQ310" s="65" t="s">
        <v>2993</v>
      </c>
      <c r="AS310" s="65" t="s">
        <v>1117</v>
      </c>
      <c r="BM310" s="44"/>
    </row>
    <row r="311" spans="3:65" ht="12" customHeight="1">
      <c r="C311" s="63"/>
      <c r="K311" s="44" t="s">
        <v>1347</v>
      </c>
      <c r="S311" s="65" t="s">
        <v>7604</v>
      </c>
      <c r="Y311" s="63" t="s">
        <v>310</v>
      </c>
      <c r="AB311" s="49"/>
      <c r="AF311" s="65" t="s">
        <v>849</v>
      </c>
      <c r="AQ311" s="65" t="s">
        <v>2573</v>
      </c>
      <c r="AS311" s="65" t="s">
        <v>833</v>
      </c>
      <c r="BM311" s="44"/>
    </row>
    <row r="312" spans="3:65" ht="12" customHeight="1">
      <c r="C312" s="63"/>
      <c r="K312" s="63" t="s">
        <v>1258</v>
      </c>
      <c r="S312" s="70" t="s">
        <v>7605</v>
      </c>
      <c r="Y312" s="63" t="s">
        <v>311</v>
      </c>
      <c r="AB312" s="49"/>
      <c r="AF312" s="63" t="s">
        <v>5696</v>
      </c>
      <c r="AQ312" s="65" t="s">
        <v>2574</v>
      </c>
      <c r="AS312" s="65" t="s">
        <v>834</v>
      </c>
      <c r="BM312" s="44"/>
    </row>
    <row r="313" spans="3:65" ht="12" customHeight="1">
      <c r="C313" s="63"/>
      <c r="K313" s="65" t="s">
        <v>1067</v>
      </c>
      <c r="S313" s="73" t="s">
        <v>7606</v>
      </c>
      <c r="Y313" s="63" t="s">
        <v>312</v>
      </c>
      <c r="AB313" s="49"/>
      <c r="AF313" s="63" t="s">
        <v>5697</v>
      </c>
      <c r="AQ313" s="65" t="s">
        <v>4700</v>
      </c>
      <c r="AS313" s="65" t="s">
        <v>2426</v>
      </c>
      <c r="BM313" s="44"/>
    </row>
    <row r="314" spans="3:65" ht="12" customHeight="1">
      <c r="C314" s="63"/>
      <c r="K314" s="65" t="s">
        <v>1259</v>
      </c>
      <c r="S314" s="65" t="s">
        <v>7607</v>
      </c>
      <c r="Y314" s="63" t="s">
        <v>159</v>
      </c>
      <c r="AB314" s="49"/>
      <c r="AF314" s="65" t="s">
        <v>420</v>
      </c>
      <c r="AQ314" s="65" t="s">
        <v>4701</v>
      </c>
      <c r="AS314" s="65" t="s">
        <v>3605</v>
      </c>
      <c r="BM314" s="44"/>
    </row>
    <row r="315" spans="3:65" ht="12" customHeight="1">
      <c r="C315" s="63"/>
      <c r="K315" s="63" t="s">
        <v>5322</v>
      </c>
      <c r="S315" s="73" t="s">
        <v>7608</v>
      </c>
      <c r="Y315" s="70" t="s">
        <v>1403</v>
      </c>
      <c r="AB315" s="49"/>
      <c r="AF315" s="63" t="s">
        <v>5890</v>
      </c>
      <c r="AQ315" s="65" t="s">
        <v>2576</v>
      </c>
      <c r="AS315" s="65" t="s">
        <v>2427</v>
      </c>
      <c r="BM315" s="44"/>
    </row>
    <row r="316" spans="3:65" ht="12" customHeight="1">
      <c r="C316" s="63"/>
      <c r="K316" s="63" t="s">
        <v>5293</v>
      </c>
      <c r="S316" s="65" t="s">
        <v>7609</v>
      </c>
      <c r="Y316" s="63" t="s">
        <v>354</v>
      </c>
      <c r="AB316" s="49"/>
      <c r="AF316" s="63" t="s">
        <v>6066</v>
      </c>
      <c r="AQ316" s="65" t="s">
        <v>1236</v>
      </c>
      <c r="AS316" s="65" t="s">
        <v>835</v>
      </c>
      <c r="BM316" s="44"/>
    </row>
    <row r="317" spans="3:65" ht="12" customHeight="1">
      <c r="C317" s="63"/>
      <c r="K317" s="63" t="s">
        <v>5384</v>
      </c>
      <c r="S317" s="73" t="s">
        <v>7610</v>
      </c>
      <c r="Y317" s="63" t="s">
        <v>1480</v>
      </c>
      <c r="AB317" s="49"/>
      <c r="AF317" s="63" t="s">
        <v>4276</v>
      </c>
      <c r="AQ317" s="65" t="s">
        <v>2577</v>
      </c>
      <c r="AS317" s="65" t="s">
        <v>2428</v>
      </c>
      <c r="BM317" s="44"/>
    </row>
    <row r="318" spans="3:65" ht="12" customHeight="1">
      <c r="C318" s="63"/>
      <c r="K318" s="63" t="s">
        <v>5364</v>
      </c>
      <c r="S318" s="65" t="s">
        <v>7611</v>
      </c>
      <c r="Y318" s="63" t="s">
        <v>1571</v>
      </c>
      <c r="AB318" s="49"/>
      <c r="AF318" s="63" t="s">
        <v>6032</v>
      </c>
      <c r="AQ318" s="65" t="s">
        <v>2578</v>
      </c>
      <c r="AS318" s="65" t="s">
        <v>2429</v>
      </c>
      <c r="BM318" s="44"/>
    </row>
    <row r="319" spans="3:65" ht="12" customHeight="1">
      <c r="C319" s="63"/>
      <c r="K319" s="63" t="s">
        <v>1260</v>
      </c>
      <c r="S319" s="65" t="s">
        <v>7612</v>
      </c>
      <c r="Y319" s="65" t="s">
        <v>1427</v>
      </c>
      <c r="AB319" s="49"/>
      <c r="AF319" s="65" t="s">
        <v>4314</v>
      </c>
      <c r="AQ319" s="65" t="s">
        <v>4768</v>
      </c>
      <c r="AS319" s="63" t="s">
        <v>193</v>
      </c>
      <c r="BM319" s="44"/>
    </row>
    <row r="320" spans="3:65" ht="12" customHeight="1">
      <c r="C320" s="63"/>
      <c r="K320" s="63" t="s">
        <v>511</v>
      </c>
      <c r="S320" s="65" t="s">
        <v>7613</v>
      </c>
      <c r="Y320" s="63" t="s">
        <v>313</v>
      </c>
      <c r="AB320" s="49"/>
      <c r="AF320" s="63" t="s">
        <v>6224</v>
      </c>
      <c r="AQ320" s="65" t="s">
        <v>4702</v>
      </c>
      <c r="AS320" s="65" t="s">
        <v>2430</v>
      </c>
      <c r="BM320" s="44"/>
    </row>
    <row r="321" spans="3:65" ht="12" customHeight="1">
      <c r="C321" s="63"/>
      <c r="K321" s="63" t="s">
        <v>5323</v>
      </c>
      <c r="S321" s="65" t="s">
        <v>7614</v>
      </c>
      <c r="Y321" s="63" t="s">
        <v>314</v>
      </c>
      <c r="AB321" s="49"/>
      <c r="AF321" s="65" t="s">
        <v>421</v>
      </c>
      <c r="AQ321" s="65" t="s">
        <v>2580</v>
      </c>
      <c r="AS321" s="63" t="s">
        <v>3642</v>
      </c>
      <c r="BM321" s="44"/>
    </row>
    <row r="322" spans="3:65" ht="12" customHeight="1">
      <c r="C322" s="63"/>
      <c r="K322" s="63" t="s">
        <v>1026</v>
      </c>
      <c r="S322" s="65" t="s">
        <v>7615</v>
      </c>
      <c r="Y322" s="63" t="s">
        <v>315</v>
      </c>
      <c r="AB322" s="49"/>
      <c r="AF322" s="63" t="s">
        <v>763</v>
      </c>
      <c r="AQ322" s="65" t="s">
        <v>2581</v>
      </c>
      <c r="AS322" s="65" t="s">
        <v>2431</v>
      </c>
      <c r="BM322" s="44"/>
    </row>
    <row r="323" spans="3:65" ht="12" customHeight="1">
      <c r="C323" s="63"/>
      <c r="K323" s="71" t="s">
        <v>1261</v>
      </c>
      <c r="S323" s="65" t="s">
        <v>7616</v>
      </c>
      <c r="Y323" s="69" t="s">
        <v>316</v>
      </c>
      <c r="AB323" s="49"/>
      <c r="AF323" s="63" t="s">
        <v>5486</v>
      </c>
      <c r="AQ323" s="65" t="s">
        <v>2582</v>
      </c>
      <c r="AS323" s="65" t="s">
        <v>2432</v>
      </c>
      <c r="BM323" s="44"/>
    </row>
    <row r="324" spans="3:65" ht="12" customHeight="1">
      <c r="C324" s="63"/>
      <c r="K324" s="63" t="s">
        <v>3887</v>
      </c>
      <c r="S324" s="65" t="s">
        <v>7617</v>
      </c>
      <c r="Y324" s="63" t="s">
        <v>1494</v>
      </c>
      <c r="AB324" s="49"/>
      <c r="AF324" s="65" t="s">
        <v>422</v>
      </c>
      <c r="AQ324" s="65" t="s">
        <v>2583</v>
      </c>
      <c r="AS324" s="63" t="s">
        <v>1114</v>
      </c>
      <c r="BM324" s="44"/>
    </row>
    <row r="325" spans="3:65" ht="12" customHeight="1">
      <c r="C325" s="63"/>
      <c r="K325" s="101" t="s">
        <v>5279</v>
      </c>
      <c r="S325" s="65" t="s">
        <v>7618</v>
      </c>
      <c r="Y325" s="63" t="s">
        <v>3950</v>
      </c>
      <c r="AB325" s="49"/>
      <c r="AF325" s="65" t="s">
        <v>423</v>
      </c>
      <c r="AQ325" s="65" t="s">
        <v>2584</v>
      </c>
      <c r="AS325" s="65" t="s">
        <v>3609</v>
      </c>
      <c r="BM325" s="44"/>
    </row>
    <row r="326" spans="3:65" ht="12" customHeight="1">
      <c r="C326" s="63"/>
      <c r="K326" s="63" t="s">
        <v>5385</v>
      </c>
      <c r="S326" s="71" t="s">
        <v>7619</v>
      </c>
      <c r="Y326" s="70" t="s">
        <v>1481</v>
      </c>
      <c r="AB326" s="49"/>
      <c r="AF326" s="63" t="s">
        <v>1438</v>
      </c>
      <c r="AQ326" s="65" t="s">
        <v>2585</v>
      </c>
      <c r="AS326" s="65" t="s">
        <v>2433</v>
      </c>
      <c r="BM326" s="44"/>
    </row>
    <row r="327" spans="3:65" ht="12" customHeight="1">
      <c r="C327" s="63"/>
      <c r="K327" s="63" t="s">
        <v>1262</v>
      </c>
      <c r="S327" s="65" t="s">
        <v>7620</v>
      </c>
      <c r="Y327" s="63" t="s">
        <v>352</v>
      </c>
      <c r="AB327" s="49"/>
      <c r="AF327" s="63" t="s">
        <v>118</v>
      </c>
      <c r="AQ327" s="65" t="s">
        <v>4703</v>
      </c>
      <c r="AS327" s="63" t="s">
        <v>1065</v>
      </c>
      <c r="BM327" s="44"/>
    </row>
    <row r="328" spans="3:65" ht="12" customHeight="1">
      <c r="C328" s="63"/>
      <c r="K328" s="63" t="s">
        <v>5386</v>
      </c>
      <c r="S328" s="65" t="s">
        <v>7621</v>
      </c>
      <c r="Y328" s="63" t="s">
        <v>317</v>
      </c>
      <c r="AB328" s="49"/>
      <c r="AF328" s="63" t="s">
        <v>4266</v>
      </c>
      <c r="AQ328" s="65" t="s">
        <v>4704</v>
      </c>
      <c r="AS328" s="65" t="s">
        <v>2434</v>
      </c>
      <c r="BM328" s="44"/>
    </row>
    <row r="329" spans="3:65" ht="12" customHeight="1">
      <c r="C329" s="63"/>
      <c r="K329" s="63" t="s">
        <v>1930</v>
      </c>
      <c r="S329" s="65" t="s">
        <v>7622</v>
      </c>
      <c r="Y329" s="63" t="s">
        <v>318</v>
      </c>
      <c r="AB329" s="49"/>
      <c r="AF329" s="63" t="s">
        <v>5698</v>
      </c>
      <c r="AQ329" s="65" t="s">
        <v>4562</v>
      </c>
      <c r="AS329" s="63" t="s">
        <v>513</v>
      </c>
      <c r="BM329" s="44"/>
    </row>
    <row r="330" spans="3:65" ht="12" customHeight="1">
      <c r="C330" s="63"/>
      <c r="K330" s="71" t="s">
        <v>1263</v>
      </c>
      <c r="S330" s="65" t="s">
        <v>7623</v>
      </c>
      <c r="Y330" s="63" t="s">
        <v>319</v>
      </c>
      <c r="AB330" s="49"/>
      <c r="AF330" s="63" t="s">
        <v>5699</v>
      </c>
      <c r="AQ330" s="65" t="s">
        <v>2587</v>
      </c>
      <c r="AS330" s="69" t="s">
        <v>194</v>
      </c>
      <c r="BM330" s="44"/>
    </row>
    <row r="331" spans="3:65" ht="12" customHeight="1">
      <c r="C331" s="63"/>
      <c r="K331" s="63" t="s">
        <v>5383</v>
      </c>
      <c r="S331" s="65" t="s">
        <v>7624</v>
      </c>
      <c r="Y331" s="63" t="s">
        <v>373</v>
      </c>
      <c r="AB331" s="49"/>
      <c r="AF331" s="65" t="s">
        <v>4269</v>
      </c>
      <c r="AQ331" s="63" t="s">
        <v>2983</v>
      </c>
      <c r="AS331" s="65" t="s">
        <v>195</v>
      </c>
      <c r="BM331" s="44"/>
    </row>
    <row r="332" spans="3:65" ht="12" customHeight="1">
      <c r="C332" s="63"/>
      <c r="K332" s="69" t="s">
        <v>1264</v>
      </c>
      <c r="S332" s="73" t="s">
        <v>7625</v>
      </c>
      <c r="Y332" s="63" t="s">
        <v>1487</v>
      </c>
      <c r="AB332" s="49"/>
      <c r="AF332" s="65" t="s">
        <v>424</v>
      </c>
      <c r="AQ332" s="63" t="s">
        <v>2983</v>
      </c>
      <c r="AS332" s="63" t="s">
        <v>2976</v>
      </c>
      <c r="BM332" s="44"/>
    </row>
    <row r="333" spans="3:65" ht="12" customHeight="1">
      <c r="C333" s="63"/>
      <c r="K333" s="69" t="s">
        <v>1265</v>
      </c>
      <c r="S333" s="69" t="s">
        <v>7626</v>
      </c>
      <c r="Y333" s="70" t="s">
        <v>1483</v>
      </c>
      <c r="AB333" s="49"/>
      <c r="AF333" s="65" t="s">
        <v>850</v>
      </c>
      <c r="AQ333" s="65" t="s">
        <v>2588</v>
      </c>
      <c r="AS333" s="65" t="s">
        <v>2435</v>
      </c>
      <c r="BM333" s="44"/>
    </row>
    <row r="334" spans="3:65" ht="12" customHeight="1">
      <c r="C334" s="63"/>
      <c r="K334" s="71" t="s">
        <v>1266</v>
      </c>
      <c r="S334" s="65" t="s">
        <v>7627</v>
      </c>
      <c r="Y334" s="65" t="s">
        <v>1428</v>
      </c>
      <c r="AB334" s="49"/>
      <c r="AF334" s="63" t="s">
        <v>6190</v>
      </c>
      <c r="AQ334" s="65" t="s">
        <v>2589</v>
      </c>
      <c r="AS334" s="65" t="s">
        <v>836</v>
      </c>
      <c r="BM334" s="44"/>
    </row>
    <row r="335" spans="3:65" ht="12" customHeight="1">
      <c r="C335" s="63"/>
      <c r="K335" s="63" t="s">
        <v>1267</v>
      </c>
      <c r="S335" s="73" t="s">
        <v>7628</v>
      </c>
      <c r="Y335" s="63" t="s">
        <v>320</v>
      </c>
      <c r="AB335" s="49"/>
      <c r="AF335" s="63" t="s">
        <v>5487</v>
      </c>
      <c r="AQ335" s="65" t="s">
        <v>2590</v>
      </c>
      <c r="AS335" s="65" t="s">
        <v>837</v>
      </c>
      <c r="BM335" s="44"/>
    </row>
    <row r="336" spans="3:65" ht="12" customHeight="1">
      <c r="C336" s="63"/>
      <c r="K336" s="63" t="s">
        <v>1268</v>
      </c>
      <c r="S336" s="73" t="s">
        <v>7629</v>
      </c>
      <c r="Y336" s="63" t="s">
        <v>1406</v>
      </c>
      <c r="AB336" s="49"/>
      <c r="AF336" s="65" t="s">
        <v>851</v>
      </c>
      <c r="AQ336" s="65" t="s">
        <v>2591</v>
      </c>
      <c r="AS336" s="65" t="s">
        <v>196</v>
      </c>
      <c r="BM336" s="44"/>
    </row>
    <row r="337" spans="3:65" ht="12" customHeight="1">
      <c r="C337" s="63"/>
      <c r="K337" s="63" t="s">
        <v>1269</v>
      </c>
      <c r="S337" s="65" t="s">
        <v>7630</v>
      </c>
      <c r="Y337" s="63" t="s">
        <v>1500</v>
      </c>
      <c r="AB337" s="49"/>
      <c r="AF337" s="63" t="s">
        <v>4239</v>
      </c>
      <c r="AQ337" s="65" t="s">
        <v>1238</v>
      </c>
      <c r="AS337" s="65" t="s">
        <v>413</v>
      </c>
      <c r="BM337" s="44"/>
    </row>
    <row r="338" spans="3:65" ht="12" customHeight="1">
      <c r="C338" s="63"/>
      <c r="K338" s="63" t="s">
        <v>1270</v>
      </c>
      <c r="S338" s="65" t="s">
        <v>7631</v>
      </c>
      <c r="Y338" s="63" t="s">
        <v>321</v>
      </c>
      <c r="AB338" s="49"/>
      <c r="AF338" s="63" t="s">
        <v>6065</v>
      </c>
      <c r="AQ338" s="65" t="s">
        <v>2592</v>
      </c>
      <c r="AS338" s="65" t="s">
        <v>2436</v>
      </c>
      <c r="BM338" s="44"/>
    </row>
    <row r="339" spans="3:65" ht="12" customHeight="1">
      <c r="C339" s="63"/>
      <c r="K339" s="63" t="s">
        <v>2682</v>
      </c>
      <c r="S339" s="65" t="s">
        <v>7632</v>
      </c>
      <c r="Y339" s="63" t="s">
        <v>322</v>
      </c>
      <c r="AB339" s="49"/>
      <c r="AF339" s="63" t="s">
        <v>5700</v>
      </c>
      <c r="AQ339" s="65" t="s">
        <v>4705</v>
      </c>
      <c r="AS339" s="63" t="s">
        <v>1496</v>
      </c>
      <c r="BM339" s="44"/>
    </row>
    <row r="340" spans="3:65" ht="12" customHeight="1">
      <c r="C340" s="63"/>
      <c r="K340" s="63" t="s">
        <v>3888</v>
      </c>
      <c r="S340" s="65" t="s">
        <v>7633</v>
      </c>
      <c r="Y340" s="63" t="s">
        <v>370</v>
      </c>
      <c r="AB340" s="49"/>
      <c r="AF340" s="63" t="s">
        <v>4295</v>
      </c>
      <c r="AQ340" s="65" t="s">
        <v>2593</v>
      </c>
      <c r="AS340" s="65" t="s">
        <v>2890</v>
      </c>
      <c r="BM340" s="44"/>
    </row>
    <row r="341" spans="3:65" ht="12" customHeight="1">
      <c r="C341" s="63"/>
      <c r="K341" s="71" t="s">
        <v>278</v>
      </c>
      <c r="S341" s="65" t="s">
        <v>7634</v>
      </c>
      <c r="Y341" s="63" t="s">
        <v>63</v>
      </c>
      <c r="AB341" s="49"/>
      <c r="AF341" s="65" t="s">
        <v>425</v>
      </c>
      <c r="AQ341" s="65" t="s">
        <v>2594</v>
      </c>
      <c r="AS341" s="63" t="s">
        <v>1461</v>
      </c>
      <c r="BM341" s="44"/>
    </row>
    <row r="342" spans="3:65" ht="12" customHeight="1">
      <c r="C342" s="63"/>
      <c r="K342" s="63" t="s">
        <v>2686</v>
      </c>
      <c r="S342" s="65" t="s">
        <v>7635</v>
      </c>
      <c r="Y342" s="63" t="s">
        <v>323</v>
      </c>
      <c r="AB342" s="49"/>
      <c r="AF342" s="63" t="s">
        <v>5488</v>
      </c>
      <c r="AQ342" s="65" t="s">
        <v>2595</v>
      </c>
      <c r="AS342" s="63" t="s">
        <v>197</v>
      </c>
      <c r="BM342" s="44"/>
    </row>
    <row r="343" spans="3:65" ht="12" customHeight="1">
      <c r="C343" s="63"/>
      <c r="K343" s="63" t="s">
        <v>1348</v>
      </c>
      <c r="S343" s="65" t="s">
        <v>7636</v>
      </c>
      <c r="Y343" s="69" t="s">
        <v>324</v>
      </c>
      <c r="AB343" s="49"/>
      <c r="AF343" s="63" t="s">
        <v>5489</v>
      </c>
      <c r="AQ343" s="65" t="s">
        <v>2596</v>
      </c>
      <c r="AS343" s="65" t="s">
        <v>4529</v>
      </c>
      <c r="BM343" s="44"/>
    </row>
    <row r="344" spans="3:65" ht="12" customHeight="1">
      <c r="C344" s="63"/>
      <c r="K344" s="63" t="s">
        <v>2689</v>
      </c>
      <c r="S344" s="69" t="s">
        <v>7637</v>
      </c>
      <c r="Y344" s="63" t="s">
        <v>325</v>
      </c>
      <c r="AB344" s="49"/>
      <c r="AF344" s="65" t="s">
        <v>426</v>
      </c>
      <c r="AQ344" s="65" t="s">
        <v>2597</v>
      </c>
      <c r="AS344" s="65" t="s">
        <v>715</v>
      </c>
      <c r="BM344" s="44"/>
    </row>
    <row r="345" spans="3:65" ht="12" customHeight="1">
      <c r="C345" s="63"/>
      <c r="K345" s="101" t="s">
        <v>5326</v>
      </c>
      <c r="S345" s="74" t="s">
        <v>7638</v>
      </c>
      <c r="Y345" s="63" t="s">
        <v>325</v>
      </c>
      <c r="AB345" s="49"/>
      <c r="AF345" s="63" t="s">
        <v>5701</v>
      </c>
      <c r="AQ345" s="63" t="s">
        <v>2985</v>
      </c>
      <c r="AS345" s="66" t="s">
        <v>3005</v>
      </c>
      <c r="BM345" s="44"/>
    </row>
    <row r="346" spans="3:65" ht="12" customHeight="1">
      <c r="C346" s="63"/>
      <c r="K346" s="63" t="s">
        <v>5324</v>
      </c>
      <c r="S346" s="65" t="s">
        <v>7639</v>
      </c>
      <c r="Y346" s="63" t="s">
        <v>326</v>
      </c>
      <c r="AB346" s="49"/>
      <c r="AF346" s="65" t="s">
        <v>427</v>
      </c>
      <c r="AQ346" s="65" t="s">
        <v>2598</v>
      </c>
      <c r="AS346" s="63" t="s">
        <v>116</v>
      </c>
      <c r="BM346" s="44"/>
    </row>
    <row r="347" spans="3:65" ht="12" customHeight="1">
      <c r="C347" s="63"/>
      <c r="K347" s="63" t="s">
        <v>5327</v>
      </c>
      <c r="S347" s="65" t="s">
        <v>7640</v>
      </c>
      <c r="Y347" s="63" t="s">
        <v>1495</v>
      </c>
      <c r="AB347" s="49"/>
      <c r="AF347" s="65" t="s">
        <v>852</v>
      </c>
      <c r="AQ347" s="65" t="s">
        <v>5249</v>
      </c>
      <c r="AS347" s="65" t="s">
        <v>838</v>
      </c>
      <c r="BM347" s="44"/>
    </row>
    <row r="348" spans="3:65" ht="12" customHeight="1">
      <c r="C348" s="63"/>
      <c r="K348" s="63" t="s">
        <v>5327</v>
      </c>
      <c r="S348" s="65" t="s">
        <v>7641</v>
      </c>
      <c r="Y348" s="63" t="s">
        <v>327</v>
      </c>
      <c r="AB348" s="49"/>
      <c r="AF348" s="63" t="s">
        <v>4292</v>
      </c>
      <c r="AQ348" s="65" t="s">
        <v>2600</v>
      </c>
      <c r="AS348" s="63" t="s">
        <v>1022</v>
      </c>
      <c r="BM348" s="44"/>
    </row>
    <row r="349" spans="3:65" ht="12" customHeight="1">
      <c r="C349" s="63"/>
      <c r="K349" s="63" t="s">
        <v>5328</v>
      </c>
      <c r="S349" s="65" t="s">
        <v>7642</v>
      </c>
      <c r="Y349" s="63" t="s">
        <v>360</v>
      </c>
      <c r="AB349" s="49"/>
      <c r="AF349" s="63" t="s">
        <v>4234</v>
      </c>
      <c r="AQ349" s="65" t="s">
        <v>2601</v>
      </c>
      <c r="AS349" s="65" t="s">
        <v>2437</v>
      </c>
      <c r="BM349" s="44"/>
    </row>
    <row r="350" spans="3:65" ht="12" customHeight="1">
      <c r="C350" s="63"/>
      <c r="K350" s="71" t="s">
        <v>1271</v>
      </c>
      <c r="S350" s="65" t="s">
        <v>7643</v>
      </c>
      <c r="Y350" s="63" t="s">
        <v>328</v>
      </c>
      <c r="AB350" s="49"/>
      <c r="AF350" s="63" t="s">
        <v>4253</v>
      </c>
      <c r="AQ350" s="65" t="s">
        <v>2602</v>
      </c>
      <c r="AS350" s="63" t="s">
        <v>1054</v>
      </c>
      <c r="BM350" s="44"/>
    </row>
    <row r="351" spans="3:65" ht="12" customHeight="1">
      <c r="C351" s="63"/>
      <c r="K351" s="63" t="s">
        <v>1272</v>
      </c>
      <c r="S351" s="65" t="s">
        <v>7644</v>
      </c>
      <c r="Y351" s="65" t="s">
        <v>329</v>
      </c>
      <c r="AB351" s="49"/>
      <c r="AF351" s="65" t="s">
        <v>719</v>
      </c>
      <c r="AQ351" s="65" t="s">
        <v>2603</v>
      </c>
      <c r="AS351" s="63" t="s">
        <v>756</v>
      </c>
      <c r="BM351" s="44"/>
    </row>
    <row r="352" spans="3:65" ht="12" customHeight="1">
      <c r="C352" s="63"/>
      <c r="K352" s="63" t="s">
        <v>5114</v>
      </c>
      <c r="S352" s="65" t="s">
        <v>7645</v>
      </c>
      <c r="Y352" s="65" t="s">
        <v>1429</v>
      </c>
      <c r="AB352" s="49"/>
      <c r="AF352" s="65" t="s">
        <v>4315</v>
      </c>
      <c r="AQ352" s="65" t="s">
        <v>5242</v>
      </c>
      <c r="AS352" s="65" t="s">
        <v>839</v>
      </c>
      <c r="BM352" s="44"/>
    </row>
    <row r="353" spans="3:65" ht="12" customHeight="1">
      <c r="C353" s="63"/>
      <c r="K353" s="63" t="s">
        <v>5329</v>
      </c>
      <c r="S353" s="65" t="s">
        <v>7646</v>
      </c>
      <c r="Y353" s="63" t="s">
        <v>158</v>
      </c>
      <c r="AB353" s="49"/>
      <c r="AF353" s="63" t="s">
        <v>5702</v>
      </c>
      <c r="AQ353" s="65" t="s">
        <v>2605</v>
      </c>
      <c r="AS353" s="65" t="s">
        <v>358</v>
      </c>
      <c r="BM353" s="44"/>
    </row>
    <row r="354" spans="3:65" ht="12" customHeight="1">
      <c r="C354" s="63"/>
      <c r="K354" s="69" t="s">
        <v>1273</v>
      </c>
      <c r="S354" s="73" t="s">
        <v>7647</v>
      </c>
      <c r="Y354" s="63" t="s">
        <v>382</v>
      </c>
      <c r="AB354" s="49"/>
      <c r="AF354" s="63" t="s">
        <v>1437</v>
      </c>
      <c r="AQ354" s="65" t="s">
        <v>2606</v>
      </c>
      <c r="AS354" s="63" t="s">
        <v>772</v>
      </c>
      <c r="BM354" s="44"/>
    </row>
    <row r="355" spans="3:65" ht="12" customHeight="1">
      <c r="C355" s="63"/>
      <c r="K355" s="63" t="s">
        <v>7318</v>
      </c>
      <c r="S355" s="65" t="s">
        <v>7647</v>
      </c>
      <c r="Y355" s="63" t="s">
        <v>330</v>
      </c>
      <c r="AB355" s="49"/>
      <c r="AF355" s="65" t="s">
        <v>428</v>
      </c>
      <c r="AQ355" s="65" t="s">
        <v>2607</v>
      </c>
      <c r="AS355" s="63" t="s">
        <v>1433</v>
      </c>
      <c r="BM355" s="44"/>
    </row>
    <row r="356" spans="3:65" ht="12" customHeight="1">
      <c r="C356" s="63"/>
      <c r="K356" s="63" t="s">
        <v>5115</v>
      </c>
      <c r="S356" s="65" t="s">
        <v>7648</v>
      </c>
      <c r="Y356" s="70" t="s">
        <v>1522</v>
      </c>
      <c r="AB356" s="49"/>
      <c r="AF356" s="65" t="s">
        <v>429</v>
      </c>
      <c r="AQ356" s="65" t="s">
        <v>2608</v>
      </c>
      <c r="AS356" s="65" t="s">
        <v>4312</v>
      </c>
      <c r="BM356" s="44"/>
    </row>
    <row r="357" spans="3:65" ht="12" customHeight="1">
      <c r="C357" s="63"/>
      <c r="K357" s="63" t="s">
        <v>5117</v>
      </c>
      <c r="S357" s="65" t="s">
        <v>7649</v>
      </c>
      <c r="Y357" s="63" t="s">
        <v>331</v>
      </c>
      <c r="AB357" s="49"/>
      <c r="AF357" s="63" t="s">
        <v>5703</v>
      </c>
      <c r="AQ357" s="65" t="s">
        <v>2609</v>
      </c>
      <c r="AS357" s="65" t="s">
        <v>716</v>
      </c>
      <c r="BM357" s="44"/>
    </row>
    <row r="358" spans="3:65" ht="12" customHeight="1">
      <c r="C358" s="63"/>
      <c r="K358" s="63" t="s">
        <v>5118</v>
      </c>
      <c r="S358" s="73" t="s">
        <v>7650</v>
      </c>
      <c r="Y358" s="70" t="s">
        <v>1523</v>
      </c>
      <c r="AB358" s="49"/>
      <c r="AF358" s="65" t="s">
        <v>853</v>
      </c>
      <c r="AQ358" s="65" t="s">
        <v>2610</v>
      </c>
      <c r="AS358" s="63" t="s">
        <v>3643</v>
      </c>
      <c r="BM358" s="44"/>
    </row>
    <row r="359" spans="3:65" ht="12" customHeight="1">
      <c r="C359" s="63"/>
      <c r="K359" s="44" t="s">
        <v>7308</v>
      </c>
      <c r="S359" s="69" t="s">
        <v>7651</v>
      </c>
      <c r="Y359" s="63" t="s">
        <v>332</v>
      </c>
      <c r="AB359" s="49"/>
      <c r="AF359" s="63" t="s">
        <v>5491</v>
      </c>
      <c r="AQ359" s="65" t="s">
        <v>2611</v>
      </c>
      <c r="AS359" s="65" t="s">
        <v>2040</v>
      </c>
      <c r="BM359" s="44"/>
    </row>
    <row r="360" spans="3:65" ht="12" customHeight="1">
      <c r="C360" s="63"/>
      <c r="K360" s="69" t="s">
        <v>1274</v>
      </c>
      <c r="S360" s="65" t="s">
        <v>568</v>
      </c>
      <c r="Y360" s="63" t="s">
        <v>333</v>
      </c>
      <c r="AB360" s="49"/>
      <c r="AF360" s="63" t="s">
        <v>6175</v>
      </c>
      <c r="AQ360" s="65" t="s">
        <v>5243</v>
      </c>
      <c r="AS360" s="65" t="s">
        <v>840</v>
      </c>
      <c r="BM360" s="44"/>
    </row>
    <row r="361" spans="3:65" ht="12" customHeight="1">
      <c r="C361" s="63"/>
      <c r="K361" s="63" t="s">
        <v>2700</v>
      </c>
      <c r="S361" s="65" t="s">
        <v>7652</v>
      </c>
      <c r="Y361" s="63" t="s">
        <v>334</v>
      </c>
      <c r="AB361" s="49"/>
      <c r="AF361" s="63" t="s">
        <v>5490</v>
      </c>
      <c r="AQ361" s="65" t="s">
        <v>2613</v>
      </c>
      <c r="AS361" s="65" t="s">
        <v>4313</v>
      </c>
      <c r="BM361" s="44"/>
    </row>
    <row r="362" spans="3:65" ht="12" customHeight="1">
      <c r="C362" s="63"/>
      <c r="K362" s="63" t="s">
        <v>1275</v>
      </c>
      <c r="S362" s="65" t="s">
        <v>7653</v>
      </c>
      <c r="Y362" s="63" t="s">
        <v>335</v>
      </c>
      <c r="AB362" s="49"/>
      <c r="AF362" s="63" t="s">
        <v>5704</v>
      </c>
      <c r="AQ362" s="63" t="s">
        <v>4706</v>
      </c>
      <c r="AS362" s="63" t="s">
        <v>198</v>
      </c>
      <c r="BM362" s="44"/>
    </row>
    <row r="363" spans="3:65" ht="12" customHeight="1">
      <c r="C363" s="63"/>
      <c r="K363" s="63" t="s">
        <v>624</v>
      </c>
      <c r="S363" s="65" t="s">
        <v>7654</v>
      </c>
      <c r="Y363" s="63" t="s">
        <v>149</v>
      </c>
      <c r="AB363" s="49"/>
      <c r="AF363" s="63" t="s">
        <v>5705</v>
      </c>
      <c r="AQ363" s="65" t="s">
        <v>2614</v>
      </c>
      <c r="AS363" s="65" t="s">
        <v>841</v>
      </c>
      <c r="BM363" s="44"/>
    </row>
    <row r="364" spans="3:65" ht="12" customHeight="1">
      <c r="C364" s="63"/>
      <c r="K364" s="44" t="s">
        <v>5357</v>
      </c>
      <c r="S364" s="65" t="s">
        <v>7655</v>
      </c>
      <c r="Y364" s="63" t="s">
        <v>336</v>
      </c>
      <c r="AB364" s="49"/>
      <c r="AF364" s="63" t="s">
        <v>5492</v>
      </c>
      <c r="AQ364" s="65" t="s">
        <v>2615</v>
      </c>
      <c r="AS364" s="63" t="s">
        <v>760</v>
      </c>
      <c r="BM364" s="44"/>
    </row>
    <row r="365" spans="3:65" ht="12" customHeight="1">
      <c r="C365" s="63"/>
      <c r="K365" s="44" t="s">
        <v>5387</v>
      </c>
      <c r="S365" s="69" t="s">
        <v>7656</v>
      </c>
      <c r="Y365" s="70" t="s">
        <v>337</v>
      </c>
      <c r="AB365" s="49"/>
      <c r="AF365" s="63" t="s">
        <v>6064</v>
      </c>
      <c r="AQ365" s="65" t="s">
        <v>2616</v>
      </c>
      <c r="AS365" s="63" t="s">
        <v>147</v>
      </c>
      <c r="BM365" s="44"/>
    </row>
    <row r="366" spans="3:65" ht="12" customHeight="1">
      <c r="C366" s="63"/>
      <c r="K366" s="63" t="s">
        <v>1349</v>
      </c>
      <c r="S366" s="65" t="s">
        <v>7657</v>
      </c>
      <c r="Y366" s="63" t="s">
        <v>338</v>
      </c>
      <c r="AB366" s="49"/>
      <c r="AF366" s="63" t="s">
        <v>5493</v>
      </c>
      <c r="AQ366" s="65" t="s">
        <v>4769</v>
      </c>
      <c r="AS366" s="65" t="s">
        <v>414</v>
      </c>
      <c r="BM366" s="44"/>
    </row>
    <row r="367" spans="3:65" ht="12" customHeight="1">
      <c r="C367" s="63"/>
      <c r="K367" s="63" t="s">
        <v>1276</v>
      </c>
      <c r="S367" s="65" t="s">
        <v>7658</v>
      </c>
      <c r="Y367" s="63" t="s">
        <v>745</v>
      </c>
      <c r="AB367" s="49"/>
      <c r="AF367" s="63" t="s">
        <v>6143</v>
      </c>
      <c r="AQ367" s="65" t="s">
        <v>4565</v>
      </c>
      <c r="AS367" s="65" t="s">
        <v>2438</v>
      </c>
      <c r="BM367" s="44"/>
    </row>
    <row r="368" spans="3:65" ht="12" customHeight="1">
      <c r="C368" s="63"/>
      <c r="K368" s="63" t="s">
        <v>1277</v>
      </c>
      <c r="S368" s="65" t="s">
        <v>7659</v>
      </c>
      <c r="Y368" s="69" t="s">
        <v>339</v>
      </c>
      <c r="AB368" s="49"/>
      <c r="AF368" s="65" t="s">
        <v>430</v>
      </c>
      <c r="AQ368" s="63" t="s">
        <v>4770</v>
      </c>
      <c r="AS368" s="65" t="s">
        <v>3612</v>
      </c>
      <c r="BM368" s="44"/>
    </row>
    <row r="369" spans="3:65" ht="12" customHeight="1">
      <c r="C369" s="63"/>
      <c r="K369" s="63" t="s">
        <v>7322</v>
      </c>
      <c r="S369" s="65" t="s">
        <v>7660</v>
      </c>
      <c r="Y369" s="63" t="s">
        <v>377</v>
      </c>
      <c r="AB369" s="49"/>
      <c r="AF369" s="65" t="s">
        <v>854</v>
      </c>
      <c r="AQ369" s="65" t="s">
        <v>2618</v>
      </c>
      <c r="AS369" s="63" t="s">
        <v>199</v>
      </c>
      <c r="BM369" s="44"/>
    </row>
    <row r="370" spans="3:65" ht="12" customHeight="1">
      <c r="C370" s="63"/>
      <c r="K370" s="63" t="s">
        <v>5116</v>
      </c>
      <c r="S370" s="65" t="s">
        <v>7661</v>
      </c>
      <c r="Y370" s="63" t="s">
        <v>340</v>
      </c>
      <c r="AB370" s="49"/>
      <c r="AF370" s="65" t="s">
        <v>855</v>
      </c>
      <c r="AQ370" s="65" t="s">
        <v>2619</v>
      </c>
      <c r="AS370" s="65" t="s">
        <v>2439</v>
      </c>
      <c r="BM370" s="44"/>
    </row>
    <row r="371" spans="3:65" ht="12" customHeight="1">
      <c r="C371" s="63"/>
      <c r="K371" s="63" t="s">
        <v>1278</v>
      </c>
      <c r="S371" s="65" t="s">
        <v>7662</v>
      </c>
      <c r="Y371" s="63" t="s">
        <v>341</v>
      </c>
      <c r="AB371" s="49"/>
      <c r="AF371" s="63" t="s">
        <v>769</v>
      </c>
      <c r="AQ371" s="65" t="s">
        <v>2620</v>
      </c>
      <c r="AS371" s="65" t="s">
        <v>2440</v>
      </c>
      <c r="BM371" s="44"/>
    </row>
    <row r="372" spans="3:65" ht="12" customHeight="1">
      <c r="C372" s="63"/>
      <c r="K372" s="63" t="s">
        <v>1279</v>
      </c>
      <c r="S372" s="65" t="s">
        <v>7663</v>
      </c>
      <c r="Y372" s="70" t="s">
        <v>1484</v>
      </c>
      <c r="AB372" s="49"/>
      <c r="AF372" s="63" t="s">
        <v>4244</v>
      </c>
      <c r="AQ372" s="65" t="s">
        <v>4707</v>
      </c>
      <c r="AS372" s="65" t="s">
        <v>2441</v>
      </c>
      <c r="BM372" s="44"/>
    </row>
    <row r="373" spans="3:65" ht="12" customHeight="1">
      <c r="C373" s="63"/>
      <c r="K373" s="71" t="s">
        <v>1280</v>
      </c>
      <c r="S373" s="65" t="s">
        <v>7664</v>
      </c>
      <c r="Y373" s="63" t="s">
        <v>342</v>
      </c>
      <c r="AB373" s="49"/>
      <c r="AF373" s="63" t="s">
        <v>784</v>
      </c>
      <c r="AQ373" s="65" t="s">
        <v>2622</v>
      </c>
      <c r="AS373" s="65" t="s">
        <v>2442</v>
      </c>
      <c r="BM373" s="44"/>
    </row>
    <row r="374" spans="3:65" ht="12" customHeight="1">
      <c r="C374" s="63"/>
      <c r="K374" s="71" t="s">
        <v>1281</v>
      </c>
      <c r="S374" s="65" t="s">
        <v>7665</v>
      </c>
      <c r="Y374" s="63" t="s">
        <v>343</v>
      </c>
      <c r="AB374" s="49"/>
      <c r="AF374" s="63" t="s">
        <v>771</v>
      </c>
      <c r="AQ374" s="65" t="s">
        <v>2623</v>
      </c>
      <c r="AS374" s="63" t="s">
        <v>200</v>
      </c>
      <c r="BM374" s="44"/>
    </row>
    <row r="375" spans="3:65" ht="12" customHeight="1">
      <c r="C375" s="63"/>
      <c r="K375" s="71" t="s">
        <v>1282</v>
      </c>
      <c r="S375" s="65" t="s">
        <v>7666</v>
      </c>
      <c r="Y375" s="63" t="s">
        <v>344</v>
      </c>
      <c r="AB375" s="49"/>
      <c r="AF375" s="63" t="s">
        <v>6279</v>
      </c>
      <c r="AQ375" s="65" t="s">
        <v>2624</v>
      </c>
      <c r="AS375" s="65" t="s">
        <v>2443</v>
      </c>
      <c r="BM375" s="44"/>
    </row>
    <row r="376" spans="3:65" ht="12" customHeight="1">
      <c r="C376" s="63"/>
      <c r="K376" s="63" t="s">
        <v>5330</v>
      </c>
      <c r="S376" s="65" t="s">
        <v>7667</v>
      </c>
      <c r="Y376" s="63" t="s">
        <v>345</v>
      </c>
      <c r="AB376" s="49"/>
      <c r="AF376" s="63" t="s">
        <v>5706</v>
      </c>
      <c r="AQ376" s="65" t="s">
        <v>2625</v>
      </c>
      <c r="AS376" s="65" t="s">
        <v>1414</v>
      </c>
      <c r="BM376" s="44"/>
    </row>
    <row r="377" spans="3:65" ht="12" customHeight="1">
      <c r="C377" s="63"/>
      <c r="K377" s="71" t="s">
        <v>1283</v>
      </c>
      <c r="S377" s="65" t="s">
        <v>7668</v>
      </c>
      <c r="AB377" s="49"/>
      <c r="AF377" s="63" t="s">
        <v>5494</v>
      </c>
      <c r="AQ377" s="65" t="s">
        <v>2626</v>
      </c>
      <c r="AS377" s="65" t="s">
        <v>2444</v>
      </c>
      <c r="BM377" s="44"/>
    </row>
    <row r="378" spans="3:65" ht="12" customHeight="1">
      <c r="C378" s="63"/>
      <c r="K378" s="63" t="s">
        <v>1284</v>
      </c>
      <c r="S378" s="65" t="s">
        <v>7669</v>
      </c>
      <c r="Y378" s="65"/>
      <c r="AB378" s="49"/>
      <c r="AF378" s="63" t="s">
        <v>5495</v>
      </c>
      <c r="AQ378" s="65" t="s">
        <v>2627</v>
      </c>
      <c r="AS378" s="63" t="s">
        <v>1486</v>
      </c>
      <c r="BM378" s="44"/>
    </row>
    <row r="379" spans="3:65" ht="12" customHeight="1">
      <c r="C379" s="63"/>
      <c r="K379" s="101" t="s">
        <v>3889</v>
      </c>
      <c r="S379" s="65" t="s">
        <v>7670</v>
      </c>
      <c r="AB379" s="49"/>
      <c r="AF379" s="65" t="s">
        <v>856</v>
      </c>
      <c r="AQ379" s="66" t="s">
        <v>4708</v>
      </c>
      <c r="AS379" s="63" t="s">
        <v>1454</v>
      </c>
      <c r="BM379" s="44"/>
    </row>
    <row r="380" spans="3:65" ht="12" customHeight="1">
      <c r="C380" s="63"/>
      <c r="K380" s="44" t="s">
        <v>3991</v>
      </c>
      <c r="S380" s="71" t="s">
        <v>6563</v>
      </c>
      <c r="AB380" s="49"/>
      <c r="AF380" s="63" t="s">
        <v>5496</v>
      </c>
      <c r="AQ380" s="65" t="s">
        <v>4709</v>
      </c>
      <c r="AS380" s="65" t="s">
        <v>2445</v>
      </c>
      <c r="BM380" s="44"/>
    </row>
    <row r="381" spans="3:65" ht="12" customHeight="1">
      <c r="C381" s="63"/>
      <c r="K381" s="69" t="s">
        <v>1285</v>
      </c>
      <c r="S381" s="65" t="s">
        <v>7671</v>
      </c>
      <c r="AB381" s="49"/>
      <c r="AF381" s="65" t="s">
        <v>720</v>
      </c>
      <c r="AQ381" s="65" t="s">
        <v>5260</v>
      </c>
      <c r="AS381" s="65" t="s">
        <v>2446</v>
      </c>
      <c r="BM381" s="44"/>
    </row>
    <row r="382" spans="3:65" ht="12" customHeight="1">
      <c r="C382" s="63"/>
      <c r="K382" s="63" t="s">
        <v>1062</v>
      </c>
      <c r="S382" s="65" t="s">
        <v>7672</v>
      </c>
      <c r="AB382" s="49"/>
      <c r="AF382" s="63" t="s">
        <v>5497</v>
      </c>
      <c r="AQ382" s="65" t="s">
        <v>2630</v>
      </c>
      <c r="AS382" s="65" t="s">
        <v>2447</v>
      </c>
      <c r="BM382" s="44"/>
    </row>
    <row r="383" spans="3:65" ht="12" customHeight="1">
      <c r="C383" s="63"/>
      <c r="K383" s="63" t="s">
        <v>1084</v>
      </c>
      <c r="S383" s="65" t="s">
        <v>7673</v>
      </c>
      <c r="AB383" s="49"/>
      <c r="AF383" s="63" t="s">
        <v>5636</v>
      </c>
      <c r="AQ383" s="65" t="s">
        <v>2631</v>
      </c>
      <c r="AS383" s="65" t="s">
        <v>415</v>
      </c>
      <c r="BM383" s="44"/>
    </row>
    <row r="384" spans="3:65" ht="12" customHeight="1">
      <c r="C384" s="63"/>
      <c r="K384" s="63" t="s">
        <v>5331</v>
      </c>
      <c r="S384" s="65" t="s">
        <v>7674</v>
      </c>
      <c r="AB384" s="49"/>
      <c r="AF384" s="65" t="s">
        <v>857</v>
      </c>
      <c r="AQ384" s="65" t="s">
        <v>2632</v>
      </c>
      <c r="AS384" s="63" t="s">
        <v>201</v>
      </c>
      <c r="BM384" s="44"/>
    </row>
    <row r="385" spans="3:65" ht="12" customHeight="1">
      <c r="C385" s="63"/>
      <c r="K385" s="44" t="s">
        <v>5331</v>
      </c>
      <c r="S385" s="65" t="s">
        <v>7675</v>
      </c>
      <c r="AB385" s="49"/>
      <c r="AF385" s="65" t="s">
        <v>858</v>
      </c>
      <c r="AQ385" s="65" t="s">
        <v>2633</v>
      </c>
      <c r="AS385" s="63" t="s">
        <v>202</v>
      </c>
      <c r="BM385" s="44"/>
    </row>
    <row r="386" spans="3:65" ht="12" customHeight="1">
      <c r="C386" s="63"/>
      <c r="K386" s="101" t="s">
        <v>5332</v>
      </c>
      <c r="S386" s="65" t="s">
        <v>7676</v>
      </c>
      <c r="AB386" s="49"/>
      <c r="AF386" s="65" t="s">
        <v>859</v>
      </c>
      <c r="AQ386" s="65" t="s">
        <v>2634</v>
      </c>
      <c r="AS386" s="68" t="s">
        <v>2908</v>
      </c>
      <c r="BM386" s="44"/>
    </row>
    <row r="387" spans="3:65" ht="12" customHeight="1">
      <c r="C387" s="63"/>
      <c r="K387" s="44" t="s">
        <v>5332</v>
      </c>
      <c r="S387" s="65" t="s">
        <v>7677</v>
      </c>
      <c r="AB387" s="49"/>
      <c r="AF387" s="63" t="s">
        <v>4123</v>
      </c>
      <c r="AQ387" s="65" t="s">
        <v>4710</v>
      </c>
      <c r="AS387" s="63" t="s">
        <v>3557</v>
      </c>
      <c r="BM387" s="44"/>
    </row>
    <row r="388" spans="3:65" ht="12" customHeight="1">
      <c r="C388" s="63"/>
      <c r="K388" s="71" t="s">
        <v>1047</v>
      </c>
      <c r="S388" s="65" t="s">
        <v>7678</v>
      </c>
      <c r="AB388" s="49"/>
      <c r="AF388" s="65" t="s">
        <v>860</v>
      </c>
      <c r="AQ388" s="65" t="s">
        <v>2635</v>
      </c>
      <c r="AS388" s="63" t="s">
        <v>2972</v>
      </c>
      <c r="BM388" s="44"/>
    </row>
    <row r="389" spans="3:65" ht="12" customHeight="1">
      <c r="C389" s="63"/>
      <c r="K389" s="63" t="s">
        <v>5333</v>
      </c>
      <c r="S389" s="65" t="s">
        <v>7679</v>
      </c>
      <c r="AB389" s="49"/>
      <c r="AF389" s="65" t="s">
        <v>220</v>
      </c>
      <c r="AQ389" s="65" t="s">
        <v>2636</v>
      </c>
      <c r="AS389" s="65" t="s">
        <v>2448</v>
      </c>
      <c r="BM389" s="44"/>
    </row>
    <row r="390" spans="3:65" ht="12" customHeight="1">
      <c r="C390" s="63"/>
      <c r="K390" s="71" t="s">
        <v>1350</v>
      </c>
      <c r="S390" s="65" t="s">
        <v>7680</v>
      </c>
      <c r="AB390" s="49"/>
      <c r="AF390" s="65" t="s">
        <v>431</v>
      </c>
      <c r="AQ390" s="65" t="s">
        <v>2637</v>
      </c>
      <c r="AS390" s="65" t="s">
        <v>2449</v>
      </c>
      <c r="BM390" s="44"/>
    </row>
    <row r="391" spans="3:65" ht="12" customHeight="1">
      <c r="C391" s="63"/>
      <c r="K391" s="63" t="s">
        <v>5334</v>
      </c>
      <c r="S391" s="65" t="s">
        <v>7681</v>
      </c>
      <c r="AB391" s="49"/>
      <c r="AF391" s="65" t="s">
        <v>432</v>
      </c>
      <c r="AQ391" s="65" t="s">
        <v>2638</v>
      </c>
      <c r="AS391" s="65" t="s">
        <v>2450</v>
      </c>
      <c r="BM391" s="44"/>
    </row>
    <row r="392" spans="3:65" ht="12" customHeight="1">
      <c r="C392" s="63"/>
      <c r="K392" s="63" t="s">
        <v>138</v>
      </c>
      <c r="S392" s="65" t="s">
        <v>7682</v>
      </c>
      <c r="AB392" s="49"/>
      <c r="AF392" s="65" t="s">
        <v>861</v>
      </c>
      <c r="AQ392" s="65" t="s">
        <v>2639</v>
      </c>
      <c r="AS392" s="63" t="s">
        <v>2982</v>
      </c>
      <c r="BM392" s="44"/>
    </row>
    <row r="393" spans="3:65" ht="12" customHeight="1">
      <c r="C393" s="63"/>
      <c r="K393" s="65" t="s">
        <v>1048</v>
      </c>
      <c r="S393" s="65" t="s">
        <v>7683</v>
      </c>
      <c r="AB393" s="49"/>
      <c r="AF393" s="65" t="s">
        <v>433</v>
      </c>
      <c r="AQ393" s="65" t="s">
        <v>4711</v>
      </c>
      <c r="AS393" s="63" t="s">
        <v>203</v>
      </c>
      <c r="BM393" s="44"/>
    </row>
    <row r="394" spans="3:65" ht="12" customHeight="1">
      <c r="C394" s="63"/>
      <c r="K394" s="63" t="s">
        <v>1286</v>
      </c>
      <c r="S394" s="65" t="s">
        <v>7684</v>
      </c>
      <c r="AB394" s="49"/>
      <c r="AF394" s="65" t="s">
        <v>4316</v>
      </c>
      <c r="AQ394" s="65" t="s">
        <v>2641</v>
      </c>
      <c r="AS394" s="65" t="s">
        <v>4537</v>
      </c>
      <c r="BM394" s="44"/>
    </row>
    <row r="395" spans="3:65" ht="12" customHeight="1">
      <c r="C395" s="63"/>
      <c r="K395" s="63" t="s">
        <v>1287</v>
      </c>
      <c r="S395" s="65" t="s">
        <v>7685</v>
      </c>
      <c r="AB395" s="49"/>
      <c r="AF395" s="65" t="s">
        <v>862</v>
      </c>
      <c r="AQ395" s="63" t="s">
        <v>2970</v>
      </c>
      <c r="AS395" s="63" t="s">
        <v>1404</v>
      </c>
      <c r="BM395" s="44"/>
    </row>
    <row r="396" spans="3:65" ht="12" customHeight="1">
      <c r="C396" s="63"/>
      <c r="K396" s="101" t="s">
        <v>4673</v>
      </c>
      <c r="S396" s="65" t="s">
        <v>136</v>
      </c>
      <c r="AB396" s="49"/>
      <c r="AF396" s="65" t="s">
        <v>4268</v>
      </c>
      <c r="AQ396" s="63" t="s">
        <v>1249</v>
      </c>
      <c r="AS396" s="65" t="s">
        <v>2451</v>
      </c>
      <c r="BM396" s="44"/>
    </row>
    <row r="397" spans="3:65" ht="12" customHeight="1">
      <c r="C397" s="63"/>
      <c r="K397" s="63" t="s">
        <v>5280</v>
      </c>
      <c r="S397" s="70" t="s">
        <v>7686</v>
      </c>
      <c r="AB397" s="49"/>
      <c r="AF397" s="63" t="s">
        <v>863</v>
      </c>
      <c r="AQ397" s="65" t="s">
        <v>2642</v>
      </c>
      <c r="AS397" s="65" t="s">
        <v>416</v>
      </c>
      <c r="BM397" s="44"/>
    </row>
    <row r="398" spans="3:65" ht="12" customHeight="1">
      <c r="C398" s="63"/>
      <c r="K398" s="63" t="s">
        <v>4549</v>
      </c>
      <c r="S398" s="74" t="s">
        <v>7687</v>
      </c>
      <c r="AB398" s="49"/>
      <c r="AF398" s="65" t="s">
        <v>864</v>
      </c>
      <c r="AQ398" s="65" t="s">
        <v>2643</v>
      </c>
      <c r="AS398" s="65" t="s">
        <v>842</v>
      </c>
      <c r="BM398" s="44"/>
    </row>
    <row r="399" spans="3:65" ht="12" customHeight="1">
      <c r="C399" s="63"/>
      <c r="K399" s="63" t="s">
        <v>7306</v>
      </c>
      <c r="S399" s="65" t="s">
        <v>7688</v>
      </c>
      <c r="AB399" s="49"/>
      <c r="AF399" s="63" t="s">
        <v>5498</v>
      </c>
      <c r="AQ399" s="65" t="s">
        <v>2643</v>
      </c>
      <c r="AS399" s="65" t="s">
        <v>843</v>
      </c>
      <c r="BM399" s="44"/>
    </row>
    <row r="400" spans="3:65" ht="12" customHeight="1">
      <c r="C400" s="63"/>
      <c r="K400" s="63" t="s">
        <v>1288</v>
      </c>
      <c r="S400" s="65" t="s">
        <v>7689</v>
      </c>
      <c r="AB400" s="49"/>
      <c r="AF400" s="63" t="s">
        <v>5499</v>
      </c>
      <c r="AQ400" s="65" t="s">
        <v>2644</v>
      </c>
      <c r="AS400" s="65" t="s">
        <v>417</v>
      </c>
      <c r="BM400" s="44"/>
    </row>
    <row r="401" spans="3:65" ht="12" customHeight="1">
      <c r="C401" s="63"/>
      <c r="K401" s="63" t="s">
        <v>1289</v>
      </c>
      <c r="S401" s="65" t="s">
        <v>137</v>
      </c>
      <c r="AB401" s="49"/>
      <c r="AF401" s="63" t="s">
        <v>1436</v>
      </c>
      <c r="AQ401" s="65" t="s">
        <v>2645</v>
      </c>
      <c r="AS401" s="65" t="s">
        <v>2452</v>
      </c>
      <c r="BM401" s="44"/>
    </row>
    <row r="402" spans="3:65" ht="12" customHeight="1">
      <c r="C402" s="63"/>
      <c r="K402" s="65" t="s">
        <v>7301</v>
      </c>
      <c r="S402" s="65" t="s">
        <v>7690</v>
      </c>
      <c r="AB402" s="49"/>
      <c r="AF402" s="63" t="s">
        <v>4255</v>
      </c>
      <c r="AQ402" s="65" t="s">
        <v>2646</v>
      </c>
      <c r="AS402" s="63" t="s">
        <v>1395</v>
      </c>
      <c r="BM402" s="44"/>
    </row>
    <row r="403" spans="3:65" ht="12" customHeight="1">
      <c r="C403" s="63"/>
      <c r="K403" s="63" t="s">
        <v>1290</v>
      </c>
      <c r="S403" s="65" t="s">
        <v>7691</v>
      </c>
      <c r="AB403" s="49"/>
      <c r="AF403" s="65" t="s">
        <v>865</v>
      </c>
      <c r="AQ403" s="65" t="s">
        <v>1250</v>
      </c>
      <c r="AS403" s="65" t="s">
        <v>2453</v>
      </c>
      <c r="BM403" s="44"/>
    </row>
    <row r="404" spans="3:65" ht="12" customHeight="1">
      <c r="C404" s="63"/>
      <c r="K404" s="71" t="s">
        <v>1291</v>
      </c>
      <c r="S404" s="65" t="s">
        <v>7692</v>
      </c>
      <c r="AB404" s="49"/>
      <c r="AF404" s="63" t="s">
        <v>1451</v>
      </c>
      <c r="AQ404" s="65" t="s">
        <v>2647</v>
      </c>
      <c r="AS404" s="65" t="s">
        <v>2454</v>
      </c>
      <c r="BM404" s="44"/>
    </row>
    <row r="405" spans="3:65" ht="12" customHeight="1">
      <c r="C405" s="63"/>
      <c r="K405" s="63" t="s">
        <v>1291</v>
      </c>
      <c r="S405" s="65" t="s">
        <v>7693</v>
      </c>
      <c r="AB405" s="49"/>
      <c r="AF405" s="65" t="s">
        <v>866</v>
      </c>
      <c r="AQ405" s="65" t="s">
        <v>2648</v>
      </c>
      <c r="AS405" s="63" t="s">
        <v>1497</v>
      </c>
      <c r="BM405" s="44"/>
    </row>
    <row r="406" spans="3:65" ht="12" customHeight="1">
      <c r="C406" s="63"/>
      <c r="K406" s="63" t="s">
        <v>1292</v>
      </c>
      <c r="S406" s="65" t="s">
        <v>7694</v>
      </c>
      <c r="AB406" s="49"/>
      <c r="AF406" s="65" t="s">
        <v>434</v>
      </c>
      <c r="AQ406" s="67" t="s">
        <v>3104</v>
      </c>
      <c r="AS406" s="65" t="s">
        <v>2455</v>
      </c>
      <c r="BM406" s="44"/>
    </row>
    <row r="407" spans="3:65" ht="12" customHeight="1">
      <c r="C407" s="63"/>
      <c r="K407" s="69" t="s">
        <v>1293</v>
      </c>
      <c r="S407" s="65" t="s">
        <v>7695</v>
      </c>
      <c r="AB407" s="49"/>
      <c r="AF407" s="65" t="s">
        <v>867</v>
      </c>
      <c r="AQ407" s="65" t="s">
        <v>2649</v>
      </c>
      <c r="AS407" s="65" t="s">
        <v>844</v>
      </c>
      <c r="BM407" s="44"/>
    </row>
    <row r="408" spans="3:65" ht="12" customHeight="1">
      <c r="C408" s="63"/>
      <c r="K408" s="63" t="s">
        <v>1293</v>
      </c>
      <c r="S408" s="65" t="s">
        <v>7696</v>
      </c>
      <c r="AB408" s="49"/>
      <c r="AF408" s="65" t="s">
        <v>868</v>
      </c>
      <c r="AQ408" s="65" t="s">
        <v>1025</v>
      </c>
      <c r="AS408" s="65" t="s">
        <v>845</v>
      </c>
      <c r="BM408" s="44"/>
    </row>
    <row r="409" spans="3:65" ht="12" customHeight="1">
      <c r="C409" s="63"/>
      <c r="K409" s="63" t="s">
        <v>3106</v>
      </c>
      <c r="S409" s="65" t="s">
        <v>7697</v>
      </c>
      <c r="AB409" s="49"/>
      <c r="AF409" s="65" t="s">
        <v>869</v>
      </c>
      <c r="AQ409" s="67" t="s">
        <v>3105</v>
      </c>
      <c r="AS409" s="65" t="s">
        <v>418</v>
      </c>
      <c r="BM409" s="44"/>
    </row>
    <row r="410" spans="3:65" ht="12" customHeight="1">
      <c r="C410" s="63"/>
      <c r="K410" s="63" t="s">
        <v>5281</v>
      </c>
      <c r="S410" s="65" t="s">
        <v>7698</v>
      </c>
      <c r="AB410" s="49"/>
      <c r="AF410" s="63" t="s">
        <v>6280</v>
      </c>
      <c r="AQ410" s="65" t="s">
        <v>4712</v>
      </c>
      <c r="AS410" s="63" t="s">
        <v>204</v>
      </c>
      <c r="BM410" s="44"/>
    </row>
    <row r="411" spans="3:65" ht="12" customHeight="1">
      <c r="C411" s="63"/>
      <c r="K411" s="65" t="s">
        <v>1294</v>
      </c>
      <c r="S411" s="65" t="s">
        <v>7699</v>
      </c>
      <c r="AB411" s="49"/>
      <c r="AF411" s="63" t="s">
        <v>5707</v>
      </c>
      <c r="AQ411" s="65" t="s">
        <v>2651</v>
      </c>
      <c r="AS411" s="65" t="s">
        <v>1415</v>
      </c>
      <c r="BM411" s="44"/>
    </row>
    <row r="412" spans="3:65" ht="12" customHeight="1">
      <c r="C412" s="63"/>
      <c r="K412" s="63" t="s">
        <v>5110</v>
      </c>
      <c r="S412" s="69" t="s">
        <v>7700</v>
      </c>
      <c r="AB412" s="49"/>
      <c r="AF412" s="63" t="s">
        <v>4275</v>
      </c>
      <c r="AQ412" s="65" t="s">
        <v>4713</v>
      </c>
      <c r="AS412" s="65" t="s">
        <v>846</v>
      </c>
      <c r="BM412" s="44"/>
    </row>
    <row r="413" spans="3:65" ht="12" customHeight="1">
      <c r="C413" s="63"/>
      <c r="K413" s="63" t="s">
        <v>1351</v>
      </c>
      <c r="S413" s="65" t="s">
        <v>7701</v>
      </c>
      <c r="AB413" s="49"/>
      <c r="AF413" s="65" t="s">
        <v>107</v>
      </c>
      <c r="AQ413" s="65" t="s">
        <v>4714</v>
      </c>
      <c r="AS413" s="65" t="s">
        <v>847</v>
      </c>
      <c r="BM413" s="44"/>
    </row>
    <row r="414" spans="3:65" ht="12" customHeight="1">
      <c r="C414" s="63"/>
      <c r="K414" s="63" t="s">
        <v>5351</v>
      </c>
      <c r="S414" s="65" t="s">
        <v>7702</v>
      </c>
      <c r="AB414" s="49"/>
      <c r="AF414" s="65" t="s">
        <v>435</v>
      </c>
      <c r="AQ414" s="65" t="s">
        <v>2652</v>
      </c>
      <c r="AS414" s="63" t="s">
        <v>717</v>
      </c>
      <c r="BM414" s="44"/>
    </row>
    <row r="415" spans="3:65" ht="12" customHeight="1">
      <c r="C415" s="63"/>
      <c r="K415" s="71" t="s">
        <v>1295</v>
      </c>
      <c r="S415" s="65" t="s">
        <v>7703</v>
      </c>
      <c r="AB415" s="49"/>
      <c r="AF415" s="65" t="s">
        <v>226</v>
      </c>
      <c r="AQ415" s="65" t="s">
        <v>2653</v>
      </c>
      <c r="AS415" s="63" t="s">
        <v>2974</v>
      </c>
      <c r="BM415" s="44"/>
    </row>
    <row r="416" spans="3:65" ht="12" customHeight="1">
      <c r="C416" s="63"/>
      <c r="K416" s="63" t="s">
        <v>298</v>
      </c>
      <c r="S416" s="65" t="s">
        <v>7704</v>
      </c>
      <c r="AB416" s="49"/>
      <c r="AF416" s="63" t="s">
        <v>789</v>
      </c>
      <c r="AQ416" s="65" t="s">
        <v>2654</v>
      </c>
      <c r="AS416" s="70" t="s">
        <v>1462</v>
      </c>
      <c r="BM416" s="44"/>
    </row>
    <row r="417" spans="3:65" ht="12" customHeight="1">
      <c r="C417" s="63"/>
      <c r="K417" s="63" t="s">
        <v>298</v>
      </c>
      <c r="S417" s="65" t="s">
        <v>7705</v>
      </c>
      <c r="AB417" s="49"/>
      <c r="AF417" s="65" t="s">
        <v>870</v>
      </c>
      <c r="AQ417" s="65" t="s">
        <v>2655</v>
      </c>
      <c r="AS417" s="65" t="s">
        <v>1441</v>
      </c>
      <c r="BM417" s="44"/>
    </row>
    <row r="418" spans="3:65" ht="12" customHeight="1">
      <c r="C418" s="63"/>
      <c r="K418" s="44" t="s">
        <v>2851</v>
      </c>
      <c r="S418" s="65" t="s">
        <v>7706</v>
      </c>
      <c r="AB418" s="49"/>
      <c r="AF418" s="63" t="s">
        <v>5500</v>
      </c>
      <c r="AQ418" s="65" t="s">
        <v>2656</v>
      </c>
      <c r="AS418" s="65" t="s">
        <v>2456</v>
      </c>
      <c r="BM418" s="44"/>
    </row>
    <row r="419" spans="3:65" ht="12" customHeight="1">
      <c r="C419" s="63"/>
      <c r="K419" s="71" t="s">
        <v>1296</v>
      </c>
      <c r="S419" s="65" t="s">
        <v>7707</v>
      </c>
      <c r="AB419" s="49"/>
      <c r="AF419" s="63" t="s">
        <v>5708</v>
      </c>
      <c r="AQ419" s="65" t="s">
        <v>2657</v>
      </c>
      <c r="AS419" s="63" t="s">
        <v>3314</v>
      </c>
      <c r="BM419" s="44"/>
    </row>
    <row r="420" spans="3:65" ht="12" customHeight="1">
      <c r="C420" s="63"/>
      <c r="K420" s="63" t="s">
        <v>1297</v>
      </c>
      <c r="S420" s="65" t="s">
        <v>7708</v>
      </c>
      <c r="AB420" s="49"/>
      <c r="AF420" s="65" t="s">
        <v>4317</v>
      </c>
      <c r="AQ420" s="65" t="s">
        <v>4715</v>
      </c>
      <c r="AS420" s="65" t="s">
        <v>2457</v>
      </c>
      <c r="BM420" s="44"/>
    </row>
    <row r="421" spans="3:65" ht="12" customHeight="1">
      <c r="C421" s="63"/>
      <c r="K421" s="63" t="s">
        <v>5335</v>
      </c>
      <c r="S421" s="65" t="s">
        <v>7709</v>
      </c>
      <c r="AB421" s="49"/>
      <c r="AF421" s="65" t="s">
        <v>871</v>
      </c>
      <c r="AQ421" s="65" t="s">
        <v>2658</v>
      </c>
      <c r="AS421" s="65" t="s">
        <v>1029</v>
      </c>
      <c r="BM421" s="44"/>
    </row>
    <row r="422" spans="3:65" ht="12" customHeight="1">
      <c r="C422" s="63"/>
      <c r="K422" s="65" t="s">
        <v>1352</v>
      </c>
      <c r="S422" s="65" t="s">
        <v>7710</v>
      </c>
      <c r="AB422" s="49"/>
      <c r="AF422" s="63" t="s">
        <v>5709</v>
      </c>
      <c r="AQ422" s="65" t="s">
        <v>4716</v>
      </c>
      <c r="AS422" s="65" t="s">
        <v>718</v>
      </c>
      <c r="BM422" s="44"/>
    </row>
    <row r="423" spans="3:65" ht="12" customHeight="1">
      <c r="C423" s="63"/>
      <c r="K423" s="71" t="s">
        <v>302</v>
      </c>
      <c r="S423" s="65" t="s">
        <v>7711</v>
      </c>
      <c r="AB423" s="49"/>
      <c r="AF423" s="65" t="s">
        <v>872</v>
      </c>
      <c r="AQ423" s="63" t="s">
        <v>5250</v>
      </c>
      <c r="AS423" s="65" t="s">
        <v>419</v>
      </c>
      <c r="BM423" s="44"/>
    </row>
    <row r="424" spans="3:65" ht="12" customHeight="1">
      <c r="C424" s="63"/>
      <c r="K424" s="71" t="s">
        <v>3894</v>
      </c>
      <c r="S424" s="65" t="s">
        <v>7712</v>
      </c>
      <c r="AB424" s="49"/>
      <c r="AF424" s="65" t="s">
        <v>873</v>
      </c>
      <c r="AQ424" s="65" t="s">
        <v>4718</v>
      </c>
      <c r="AS424" s="65" t="s">
        <v>205</v>
      </c>
      <c r="BM424" s="44"/>
    </row>
    <row r="425" spans="3:65" ht="12" customHeight="1">
      <c r="C425" s="63"/>
      <c r="K425" s="64" t="s">
        <v>5271</v>
      </c>
      <c r="S425" s="65" t="s">
        <v>7713</v>
      </c>
      <c r="AB425" s="49"/>
      <c r="AF425" s="63" t="s">
        <v>5501</v>
      </c>
      <c r="AQ425" s="65" t="s">
        <v>2660</v>
      </c>
      <c r="AS425" s="63" t="s">
        <v>350</v>
      </c>
      <c r="BM425" s="44"/>
    </row>
    <row r="426" spans="3:65" ht="12" customHeight="1">
      <c r="C426" s="63"/>
      <c r="K426" s="63" t="s">
        <v>1298</v>
      </c>
      <c r="S426" s="69" t="s">
        <v>7714</v>
      </c>
      <c r="AB426" s="49"/>
      <c r="AF426" s="63" t="s">
        <v>5710</v>
      </c>
      <c r="AQ426" s="65" t="s">
        <v>2661</v>
      </c>
      <c r="AS426" s="63" t="s">
        <v>1096</v>
      </c>
      <c r="BM426" s="44"/>
    </row>
    <row r="427" spans="3:65" ht="12" customHeight="1">
      <c r="C427" s="63"/>
      <c r="K427" s="63" t="s">
        <v>5336</v>
      </c>
      <c r="S427" s="65" t="s">
        <v>7715</v>
      </c>
      <c r="AB427" s="49"/>
      <c r="AF427" s="65" t="s">
        <v>721</v>
      </c>
      <c r="AQ427" s="65" t="s">
        <v>2662</v>
      </c>
      <c r="AS427" s="63" t="s">
        <v>2980</v>
      </c>
      <c r="BM427" s="44"/>
    </row>
    <row r="428" spans="3:65" ht="12" customHeight="1">
      <c r="C428" s="63"/>
      <c r="K428" s="71" t="s">
        <v>1299</v>
      </c>
      <c r="S428" s="65" t="s">
        <v>7716</v>
      </c>
      <c r="AB428" s="49"/>
      <c r="AF428" s="65" t="s">
        <v>436</v>
      </c>
      <c r="AQ428" s="65" t="s">
        <v>269</v>
      </c>
      <c r="AS428" s="63" t="s">
        <v>2975</v>
      </c>
      <c r="BM428" s="44"/>
    </row>
    <row r="429" spans="3:65" ht="12" customHeight="1">
      <c r="C429" s="63"/>
      <c r="K429" s="63" t="s">
        <v>5078</v>
      </c>
      <c r="S429" s="65" t="s">
        <v>6750</v>
      </c>
      <c r="AB429" s="49"/>
      <c r="AF429" s="63" t="s">
        <v>5502</v>
      </c>
      <c r="AQ429" s="65" t="s">
        <v>269</v>
      </c>
      <c r="AS429" s="65" t="s">
        <v>2458</v>
      </c>
      <c r="BM429" s="44"/>
    </row>
    <row r="430" spans="3:65" ht="12" customHeight="1">
      <c r="C430" s="63"/>
      <c r="K430" s="63" t="s">
        <v>5080</v>
      </c>
      <c r="S430" s="65" t="s">
        <v>7717</v>
      </c>
      <c r="AB430" s="49"/>
      <c r="AF430" s="65" t="s">
        <v>4237</v>
      </c>
      <c r="AQ430" s="65" t="s">
        <v>4719</v>
      </c>
      <c r="AS430" s="63" t="s">
        <v>4518</v>
      </c>
      <c r="BM430" s="44"/>
    </row>
    <row r="431" spans="3:65" ht="12" customHeight="1">
      <c r="C431" s="63"/>
      <c r="K431" s="63" t="s">
        <v>1023</v>
      </c>
      <c r="S431" s="65" t="s">
        <v>7718</v>
      </c>
      <c r="AB431" s="49"/>
      <c r="AF431" s="65" t="s">
        <v>874</v>
      </c>
      <c r="AQ431" s="66" t="s">
        <v>2998</v>
      </c>
      <c r="AS431" s="65" t="s">
        <v>1416</v>
      </c>
      <c r="BM431" s="44"/>
    </row>
    <row r="432" spans="3:65" ht="12" customHeight="1">
      <c r="C432" s="63"/>
      <c r="K432" s="63" t="s">
        <v>1300</v>
      </c>
      <c r="S432" s="65" t="s">
        <v>7719</v>
      </c>
      <c r="AB432" s="49"/>
      <c r="AF432" s="63" t="s">
        <v>6162</v>
      </c>
      <c r="AQ432" s="65" t="s">
        <v>4566</v>
      </c>
      <c r="AS432" s="63" t="s">
        <v>1408</v>
      </c>
      <c r="BM432" s="44"/>
    </row>
    <row r="433" spans="3:65" ht="12" customHeight="1">
      <c r="C433" s="63"/>
      <c r="K433" s="73" t="s">
        <v>1301</v>
      </c>
      <c r="S433" s="65" t="s">
        <v>7720</v>
      </c>
      <c r="AB433" s="49"/>
      <c r="AF433" s="63" t="s">
        <v>4299</v>
      </c>
      <c r="AQ433" s="65" t="s">
        <v>6834</v>
      </c>
      <c r="AS433" s="63" t="s">
        <v>206</v>
      </c>
      <c r="BM433" s="44"/>
    </row>
    <row r="434" spans="3:65" ht="12" customHeight="1">
      <c r="C434" s="63"/>
      <c r="K434" s="71" t="s">
        <v>1353</v>
      </c>
      <c r="S434" s="65" t="s">
        <v>7721</v>
      </c>
      <c r="AB434" s="49"/>
      <c r="AF434" s="65" t="s">
        <v>230</v>
      </c>
      <c r="AQ434" s="65" t="s">
        <v>2663</v>
      </c>
      <c r="AS434" s="65" t="s">
        <v>2459</v>
      </c>
      <c r="BM434" s="44"/>
    </row>
    <row r="435" spans="3:65" ht="12" customHeight="1">
      <c r="C435" s="63"/>
      <c r="K435" s="63" t="s">
        <v>1051</v>
      </c>
      <c r="S435" s="65" t="s">
        <v>7722</v>
      </c>
      <c r="AB435" s="49"/>
      <c r="AF435" s="65" t="s">
        <v>4279</v>
      </c>
      <c r="AQ435" s="65" t="s">
        <v>2664</v>
      </c>
      <c r="AS435" s="65" t="s">
        <v>848</v>
      </c>
      <c r="BM435" s="44"/>
    </row>
    <row r="436" spans="3:65" ht="12" customHeight="1">
      <c r="C436" s="63"/>
      <c r="K436" s="63" t="s">
        <v>7314</v>
      </c>
      <c r="S436" s="65" t="s">
        <v>7723</v>
      </c>
      <c r="AB436" s="49"/>
      <c r="AF436" s="65" t="s">
        <v>437</v>
      </c>
      <c r="AQ436" s="65" t="s">
        <v>2665</v>
      </c>
      <c r="AS436" s="65" t="s">
        <v>2460</v>
      </c>
      <c r="BM436" s="44"/>
    </row>
    <row r="437" spans="3:65" ht="12" customHeight="1">
      <c r="C437" s="63"/>
      <c r="K437" s="63" t="s">
        <v>7311</v>
      </c>
      <c r="S437" s="65" t="s">
        <v>7724</v>
      </c>
      <c r="AB437" s="49"/>
      <c r="AF437" s="65" t="s">
        <v>875</v>
      </c>
      <c r="AQ437" s="65" t="s">
        <v>1026</v>
      </c>
      <c r="AS437" s="65" t="s">
        <v>2461</v>
      </c>
      <c r="BM437" s="44"/>
    </row>
    <row r="438" spans="3:65" ht="12" customHeight="1">
      <c r="C438" s="63"/>
      <c r="K438" s="63" t="s">
        <v>1302</v>
      </c>
      <c r="S438" s="65" t="s">
        <v>7725</v>
      </c>
      <c r="AB438" s="49"/>
      <c r="AF438" s="65" t="s">
        <v>4318</v>
      </c>
      <c r="AQ438" s="65" t="s">
        <v>4567</v>
      </c>
      <c r="AS438" s="63" t="s">
        <v>367</v>
      </c>
      <c r="BM438" s="44"/>
    </row>
    <row r="439" spans="3:65" ht="12" customHeight="1">
      <c r="C439" s="63"/>
      <c r="K439" s="63" t="s">
        <v>1302</v>
      </c>
      <c r="S439" s="65" t="s">
        <v>7726</v>
      </c>
      <c r="AB439" s="49"/>
      <c r="AF439" s="63" t="s">
        <v>1449</v>
      </c>
      <c r="AQ439" s="65" t="s">
        <v>5251</v>
      </c>
      <c r="AS439" s="65" t="s">
        <v>849</v>
      </c>
      <c r="BM439" s="44"/>
    </row>
    <row r="440" spans="3:65" ht="12" customHeight="1">
      <c r="C440" s="63"/>
      <c r="K440" s="63" t="s">
        <v>5337</v>
      </c>
      <c r="S440" s="65" t="s">
        <v>7727</v>
      </c>
      <c r="AB440" s="49"/>
      <c r="AF440" s="65" t="s">
        <v>438</v>
      </c>
      <c r="AQ440" s="65" t="s">
        <v>2667</v>
      </c>
      <c r="AS440" s="65" t="s">
        <v>2462</v>
      </c>
      <c r="BM440" s="44"/>
    </row>
    <row r="441" spans="3:65" ht="12" customHeight="1">
      <c r="C441" s="63"/>
      <c r="K441" s="71" t="s">
        <v>1303</v>
      </c>
      <c r="S441" s="65" t="s">
        <v>7728</v>
      </c>
      <c r="AB441" s="49"/>
      <c r="AF441" s="63" t="s">
        <v>5711</v>
      </c>
      <c r="AQ441" s="63" t="s">
        <v>2987</v>
      </c>
      <c r="AS441" s="63" t="s">
        <v>117</v>
      </c>
      <c r="BM441" s="44"/>
    </row>
    <row r="442" spans="3:65" ht="12" customHeight="1">
      <c r="C442" s="63"/>
      <c r="K442" s="63" t="s">
        <v>5282</v>
      </c>
      <c r="S442" s="65" t="s">
        <v>7729</v>
      </c>
      <c r="AB442" s="49"/>
      <c r="AF442" s="63" t="s">
        <v>5712</v>
      </c>
      <c r="AQ442" s="63" t="s">
        <v>5252</v>
      </c>
      <c r="AS442" s="65" t="s">
        <v>420</v>
      </c>
      <c r="BM442" s="44"/>
    </row>
    <row r="443" spans="3:65" ht="12" customHeight="1">
      <c r="C443" s="63"/>
      <c r="K443" s="69" t="s">
        <v>1304</v>
      </c>
      <c r="S443" s="65" t="s">
        <v>7730</v>
      </c>
      <c r="AB443" s="49"/>
      <c r="AF443" s="63" t="s">
        <v>5503</v>
      </c>
      <c r="AQ443" s="65" t="s">
        <v>2668</v>
      </c>
      <c r="AS443" s="65" t="s">
        <v>2463</v>
      </c>
      <c r="BM443" s="44"/>
    </row>
    <row r="444" spans="3:65" ht="12" customHeight="1">
      <c r="C444" s="63"/>
      <c r="K444" s="63" t="s">
        <v>1354</v>
      </c>
      <c r="S444" s="65" t="s">
        <v>7731</v>
      </c>
      <c r="AB444" s="49"/>
      <c r="AF444" s="63" t="s">
        <v>5504</v>
      </c>
      <c r="AQ444" s="65" t="s">
        <v>1262</v>
      </c>
      <c r="AS444" s="65" t="s">
        <v>207</v>
      </c>
      <c r="BM444" s="44"/>
    </row>
    <row r="445" spans="3:65" ht="12" customHeight="1">
      <c r="C445" s="63"/>
      <c r="K445" s="63" t="s">
        <v>5338</v>
      </c>
      <c r="S445" s="65" t="s">
        <v>7732</v>
      </c>
      <c r="AB445" s="49"/>
      <c r="AF445" s="65" t="s">
        <v>722</v>
      </c>
      <c r="AQ445" s="65" t="s">
        <v>2669</v>
      </c>
      <c r="AS445" s="63" t="s">
        <v>3330</v>
      </c>
      <c r="BM445" s="44"/>
    </row>
    <row r="446" spans="3:65" ht="12" customHeight="1">
      <c r="C446" s="63"/>
      <c r="K446" s="44" t="s">
        <v>5338</v>
      </c>
      <c r="S446" s="65" t="s">
        <v>7733</v>
      </c>
      <c r="AB446" s="49"/>
      <c r="AF446" s="63" t="s">
        <v>5505</v>
      </c>
      <c r="AQ446" s="65" t="s">
        <v>2670</v>
      </c>
      <c r="AS446" s="65" t="s">
        <v>2464</v>
      </c>
      <c r="BM446" s="44"/>
    </row>
    <row r="447" spans="3:65" ht="12" customHeight="1">
      <c r="C447" s="63"/>
      <c r="K447" s="63" t="s">
        <v>5123</v>
      </c>
      <c r="S447" s="65" t="s">
        <v>7734</v>
      </c>
      <c r="AB447" s="49"/>
      <c r="AF447" s="65" t="s">
        <v>439</v>
      </c>
      <c r="AQ447" s="63" t="s">
        <v>5261</v>
      </c>
      <c r="AS447" s="65" t="s">
        <v>2465</v>
      </c>
      <c r="BM447" s="44"/>
    </row>
    <row r="448" spans="3:65" ht="12" customHeight="1">
      <c r="C448" s="63"/>
      <c r="K448" s="63" t="s">
        <v>5352</v>
      </c>
      <c r="S448" s="65" t="s">
        <v>7735</v>
      </c>
      <c r="AB448" s="49"/>
      <c r="AF448" s="63" t="s">
        <v>5713</v>
      </c>
      <c r="AQ448" s="63" t="s">
        <v>2977</v>
      </c>
      <c r="AS448" s="65" t="s">
        <v>4314</v>
      </c>
      <c r="BM448" s="44"/>
    </row>
    <row r="449" spans="3:65" ht="12" customHeight="1">
      <c r="C449" s="63"/>
      <c r="K449" s="63" t="s">
        <v>1305</v>
      </c>
      <c r="S449" s="65" t="s">
        <v>7736</v>
      </c>
      <c r="AB449" s="49"/>
      <c r="AF449" s="65" t="s">
        <v>440</v>
      </c>
      <c r="AQ449" s="65" t="s">
        <v>2671</v>
      </c>
      <c r="AS449" s="63" t="s">
        <v>208</v>
      </c>
      <c r="BM449" s="44"/>
    </row>
    <row r="450" spans="3:65" ht="12" customHeight="1">
      <c r="C450" s="63"/>
      <c r="K450" s="63" t="s">
        <v>5121</v>
      </c>
      <c r="S450" s="65" t="s">
        <v>7737</v>
      </c>
      <c r="AB450" s="49"/>
      <c r="AF450" s="65" t="s">
        <v>723</v>
      </c>
      <c r="AQ450" s="65" t="s">
        <v>2673</v>
      </c>
      <c r="AS450" s="65" t="s">
        <v>1417</v>
      </c>
      <c r="BM450" s="44"/>
    </row>
    <row r="451" spans="3:65" ht="12" customHeight="1">
      <c r="C451" s="63"/>
      <c r="K451" s="63" t="s">
        <v>7312</v>
      </c>
      <c r="S451" s="71" t="s">
        <v>7738</v>
      </c>
      <c r="AB451" s="49"/>
      <c r="AF451" s="63" t="s">
        <v>6294</v>
      </c>
      <c r="AQ451" s="65" t="s">
        <v>5244</v>
      </c>
      <c r="AS451" s="63" t="s">
        <v>375</v>
      </c>
      <c r="BM451" s="44"/>
    </row>
    <row r="452" spans="3:65" ht="12" customHeight="1">
      <c r="C452" s="63"/>
      <c r="K452" s="63" t="s">
        <v>5339</v>
      </c>
      <c r="S452" s="65" t="s">
        <v>7739</v>
      </c>
      <c r="AB452" s="49"/>
      <c r="AF452" s="65" t="s">
        <v>876</v>
      </c>
      <c r="AQ452" s="65" t="s">
        <v>2675</v>
      </c>
      <c r="AS452" s="65" t="s">
        <v>1118</v>
      </c>
      <c r="BM452" s="44"/>
    </row>
    <row r="453" spans="3:65" ht="12" customHeight="1">
      <c r="C453" s="63"/>
      <c r="K453" s="63" t="s">
        <v>7313</v>
      </c>
      <c r="S453" s="65" t="s">
        <v>7740</v>
      </c>
      <c r="AB453" s="49"/>
      <c r="AF453" s="65" t="s">
        <v>877</v>
      </c>
      <c r="AQ453" s="65" t="s">
        <v>2676</v>
      </c>
      <c r="AS453" s="65" t="s">
        <v>1418</v>
      </c>
      <c r="BM453" s="44"/>
    </row>
    <row r="454" spans="3:65" ht="12" customHeight="1">
      <c r="C454" s="63"/>
      <c r="K454" s="63" t="s">
        <v>1306</v>
      </c>
      <c r="S454" s="65" t="s">
        <v>7741</v>
      </c>
      <c r="AB454" s="49"/>
      <c r="AF454" s="63" t="s">
        <v>6287</v>
      </c>
      <c r="AQ454" s="65" t="s">
        <v>2677</v>
      </c>
      <c r="AS454" s="65" t="s">
        <v>2962</v>
      </c>
      <c r="BM454" s="44"/>
    </row>
    <row r="455" spans="3:65" ht="12" customHeight="1">
      <c r="C455" s="63"/>
      <c r="K455" s="63" t="s">
        <v>5340</v>
      </c>
      <c r="S455" s="65" t="s">
        <v>7742</v>
      </c>
      <c r="AB455" s="49"/>
      <c r="AF455" s="65" t="s">
        <v>724</v>
      </c>
      <c r="AQ455" s="65" t="s">
        <v>2678</v>
      </c>
      <c r="AS455" s="65" t="s">
        <v>2466</v>
      </c>
      <c r="BM455" s="44"/>
    </row>
    <row r="456" spans="3:65" ht="12" customHeight="1">
      <c r="C456" s="63"/>
      <c r="K456" s="63" t="s">
        <v>5122</v>
      </c>
      <c r="S456" s="65" t="s">
        <v>7743</v>
      </c>
      <c r="AB456" s="49"/>
      <c r="AF456" s="63" t="s">
        <v>6248</v>
      </c>
      <c r="AQ456" s="65" t="s">
        <v>2679</v>
      </c>
      <c r="AS456" s="65" t="s">
        <v>2467</v>
      </c>
      <c r="BM456" s="44"/>
    </row>
    <row r="457" spans="3:65" ht="12" customHeight="1">
      <c r="C457" s="63"/>
      <c r="K457" s="63" t="s">
        <v>5287</v>
      </c>
      <c r="S457" s="65" t="s">
        <v>7744</v>
      </c>
      <c r="AB457" s="49"/>
      <c r="AF457" s="63" t="s">
        <v>4248</v>
      </c>
      <c r="AQ457" s="65" t="s">
        <v>2680</v>
      </c>
      <c r="AS457" s="70" t="s">
        <v>1183</v>
      </c>
      <c r="BM457" s="44"/>
    </row>
    <row r="458" spans="3:65" ht="12" customHeight="1">
      <c r="C458" s="63"/>
      <c r="K458" s="63" t="s">
        <v>1307</v>
      </c>
      <c r="S458" s="65" t="s">
        <v>7745</v>
      </c>
      <c r="AB458" s="49"/>
      <c r="AF458" s="65" t="s">
        <v>878</v>
      </c>
      <c r="AQ458" s="65" t="s">
        <v>1267</v>
      </c>
      <c r="AS458" s="65" t="s">
        <v>421</v>
      </c>
      <c r="BM458" s="44"/>
    </row>
    <row r="459" spans="3:65" ht="12" customHeight="1">
      <c r="C459" s="63"/>
      <c r="K459" s="71" t="s">
        <v>1355</v>
      </c>
      <c r="S459" s="65" t="s">
        <v>7746</v>
      </c>
      <c r="AB459" s="49"/>
      <c r="AF459" s="65" t="s">
        <v>441</v>
      </c>
      <c r="AQ459" s="65" t="s">
        <v>1268</v>
      </c>
      <c r="AS459" s="63" t="s">
        <v>3275</v>
      </c>
      <c r="BM459" s="44"/>
    </row>
    <row r="460" spans="3:65" ht="12" customHeight="1">
      <c r="C460" s="63"/>
      <c r="K460" s="69" t="s">
        <v>1308</v>
      </c>
      <c r="S460" s="65" t="s">
        <v>7747</v>
      </c>
      <c r="AB460" s="49"/>
      <c r="AF460" s="65" t="s">
        <v>879</v>
      </c>
      <c r="AQ460" s="65" t="s">
        <v>1270</v>
      </c>
      <c r="AS460" s="71" t="s">
        <v>1463</v>
      </c>
      <c r="BM460" s="44"/>
    </row>
    <row r="461" spans="3:65" ht="12" customHeight="1">
      <c r="C461" s="63"/>
      <c r="K461" s="71" t="s">
        <v>1309</v>
      </c>
      <c r="S461" s="65" t="s">
        <v>7748</v>
      </c>
      <c r="AB461" s="49"/>
      <c r="AF461" s="63" t="s">
        <v>4552</v>
      </c>
      <c r="AQ461" s="65" t="s">
        <v>2681</v>
      </c>
      <c r="AS461" s="63" t="s">
        <v>763</v>
      </c>
      <c r="BM461" s="44"/>
    </row>
    <row r="462" spans="3:65" ht="12" customHeight="1">
      <c r="C462" s="63"/>
      <c r="K462" s="71" t="s">
        <v>1310</v>
      </c>
      <c r="S462" s="65" t="s">
        <v>7749</v>
      </c>
      <c r="AB462" s="49"/>
      <c r="AF462" s="65" t="s">
        <v>4553</v>
      </c>
      <c r="AQ462" s="65" t="s">
        <v>4568</v>
      </c>
      <c r="AS462" s="65" t="s">
        <v>422</v>
      </c>
      <c r="BM462" s="44"/>
    </row>
    <row r="463" spans="3:65" ht="12" customHeight="1">
      <c r="C463" s="63"/>
      <c r="K463" s="63" t="s">
        <v>5341</v>
      </c>
      <c r="S463" s="65" t="s">
        <v>7750</v>
      </c>
      <c r="AB463" s="49"/>
      <c r="AF463" s="63" t="s">
        <v>6095</v>
      </c>
      <c r="AQ463" s="65" t="s">
        <v>2682</v>
      </c>
      <c r="AS463" s="65" t="s">
        <v>2468</v>
      </c>
      <c r="BM463" s="44"/>
    </row>
    <row r="464" spans="3:65" ht="12" customHeight="1">
      <c r="C464" s="63"/>
      <c r="K464" s="65" t="s">
        <v>1311</v>
      </c>
      <c r="S464" s="65" t="s">
        <v>7751</v>
      </c>
      <c r="AB464" s="49"/>
      <c r="AF464" s="63" t="s">
        <v>5506</v>
      </c>
      <c r="AQ464" s="65" t="s">
        <v>2683</v>
      </c>
      <c r="AS464" s="65" t="s">
        <v>2469</v>
      </c>
      <c r="BM464" s="44"/>
    </row>
    <row r="465" spans="3:65" ht="12" customHeight="1">
      <c r="C465" s="63"/>
      <c r="K465" s="44" t="s">
        <v>5388</v>
      </c>
      <c r="S465" s="65" t="s">
        <v>7752</v>
      </c>
      <c r="AB465" s="49"/>
      <c r="AF465" s="65" t="s">
        <v>880</v>
      </c>
      <c r="AQ465" s="65" t="s">
        <v>5239</v>
      </c>
      <c r="AS465" s="65" t="s">
        <v>423</v>
      </c>
      <c r="BM465" s="44"/>
    </row>
    <row r="466" spans="3:65" ht="12" customHeight="1">
      <c r="C466" s="63"/>
      <c r="K466" s="48" t="s">
        <v>5389</v>
      </c>
      <c r="S466" s="65" t="s">
        <v>7753</v>
      </c>
      <c r="AB466" s="49"/>
      <c r="AF466" s="65" t="s">
        <v>442</v>
      </c>
      <c r="AQ466" s="65" t="s">
        <v>278</v>
      </c>
      <c r="AS466" s="63" t="s">
        <v>1438</v>
      </c>
      <c r="BM466" s="44"/>
    </row>
    <row r="467" spans="3:65" ht="12" customHeight="1">
      <c r="C467" s="63"/>
      <c r="K467" s="71" t="s">
        <v>63</v>
      </c>
      <c r="S467" s="65" t="s">
        <v>7754</v>
      </c>
      <c r="AB467" s="49"/>
      <c r="AF467" s="63" t="s">
        <v>5507</v>
      </c>
      <c r="AQ467" s="65" t="s">
        <v>2685</v>
      </c>
      <c r="AS467" s="65" t="s">
        <v>2470</v>
      </c>
      <c r="BM467" s="44"/>
    </row>
    <row r="468" spans="3:65" ht="12" customHeight="1">
      <c r="C468" s="63"/>
      <c r="K468" s="63" t="s">
        <v>63</v>
      </c>
      <c r="S468" s="65" t="s">
        <v>7755</v>
      </c>
      <c r="AB468" s="49"/>
      <c r="AF468" s="65" t="s">
        <v>881</v>
      </c>
      <c r="AQ468" s="65" t="s">
        <v>2686</v>
      </c>
      <c r="AS468" s="63" t="s">
        <v>118</v>
      </c>
      <c r="BM468" s="44"/>
    </row>
    <row r="469" spans="3:65" ht="12" customHeight="1">
      <c r="C469" s="63"/>
      <c r="K469" s="63" t="s">
        <v>1312</v>
      </c>
      <c r="S469" s="70" t="s">
        <v>1564</v>
      </c>
      <c r="AB469" s="49"/>
      <c r="AF469" s="65" t="s">
        <v>443</v>
      </c>
      <c r="AQ469" s="65" t="s">
        <v>2687</v>
      </c>
      <c r="AS469" s="63" t="s">
        <v>2961</v>
      </c>
      <c r="BM469" s="44"/>
    </row>
    <row r="470" spans="3:65" ht="12" customHeight="1">
      <c r="C470" s="63"/>
      <c r="K470" s="63" t="s">
        <v>5342</v>
      </c>
      <c r="S470" s="65" t="s">
        <v>7756</v>
      </c>
      <c r="AB470" s="49"/>
      <c r="AF470" s="65" t="s">
        <v>1447</v>
      </c>
      <c r="AQ470" s="65" t="s">
        <v>2688</v>
      </c>
      <c r="AS470" s="65" t="s">
        <v>1187</v>
      </c>
      <c r="BM470" s="44"/>
    </row>
    <row r="471" spans="3:65" ht="12" customHeight="1">
      <c r="C471" s="63"/>
      <c r="K471" s="63" t="s">
        <v>2810</v>
      </c>
      <c r="S471" s="65" t="s">
        <v>142</v>
      </c>
      <c r="AB471" s="49"/>
      <c r="AF471" s="63" t="s">
        <v>5714</v>
      </c>
      <c r="AQ471" s="66" t="s">
        <v>2688</v>
      </c>
      <c r="AS471" s="65" t="s">
        <v>2471</v>
      </c>
      <c r="BM471" s="44"/>
    </row>
    <row r="472" spans="3:65" ht="12" customHeight="1">
      <c r="C472" s="63"/>
      <c r="K472" s="63" t="s">
        <v>5283</v>
      </c>
      <c r="S472" s="65" t="s">
        <v>7757</v>
      </c>
      <c r="AB472" s="49"/>
      <c r="AF472" s="63" t="s">
        <v>748</v>
      </c>
      <c r="AQ472" s="65" t="s">
        <v>4720</v>
      </c>
      <c r="AS472" s="63" t="s">
        <v>209</v>
      </c>
      <c r="BM472" s="44"/>
    </row>
    <row r="473" spans="3:65" ht="12" customHeight="1">
      <c r="C473" s="63"/>
      <c r="K473" s="65" t="s">
        <v>1313</v>
      </c>
      <c r="S473" s="65" t="s">
        <v>7758</v>
      </c>
      <c r="AB473" s="49"/>
      <c r="AF473" s="63" t="s">
        <v>5508</v>
      </c>
      <c r="AQ473" s="65" t="s">
        <v>2690</v>
      </c>
      <c r="AS473" s="66" t="s">
        <v>3002</v>
      </c>
      <c r="BM473" s="44"/>
    </row>
    <row r="474" spans="3:65" ht="12" customHeight="1">
      <c r="C474" s="63"/>
      <c r="K474" s="71" t="s">
        <v>1314</v>
      </c>
      <c r="S474" s="65" t="s">
        <v>7759</v>
      </c>
      <c r="AB474" s="49"/>
      <c r="AF474" s="63" t="s">
        <v>5715</v>
      </c>
      <c r="AQ474" s="65" t="s">
        <v>2691</v>
      </c>
      <c r="AS474" s="63" t="s">
        <v>1402</v>
      </c>
      <c r="BM474" s="44"/>
    </row>
    <row r="475" spans="3:65" ht="12" customHeight="1">
      <c r="C475" s="63"/>
      <c r="K475" s="63" t="s">
        <v>1315</v>
      </c>
      <c r="S475" s="65" t="s">
        <v>7760</v>
      </c>
      <c r="AB475" s="49"/>
      <c r="AF475" s="65" t="s">
        <v>882</v>
      </c>
      <c r="AQ475" s="65" t="s">
        <v>2692</v>
      </c>
      <c r="AS475" s="63" t="s">
        <v>210</v>
      </c>
      <c r="BM475" s="44"/>
    </row>
    <row r="476" spans="3:65" ht="12" customHeight="1">
      <c r="C476" s="63"/>
      <c r="K476" s="63" t="s">
        <v>5343</v>
      </c>
      <c r="S476" s="65" t="s">
        <v>7761</v>
      </c>
      <c r="AB476" s="49"/>
      <c r="AF476" s="65" t="s">
        <v>444</v>
      </c>
      <c r="AQ476" s="65" t="s">
        <v>5253</v>
      </c>
      <c r="AS476" s="70" t="s">
        <v>211</v>
      </c>
      <c r="BM476" s="44"/>
    </row>
    <row r="477" spans="3:65" ht="12" customHeight="1">
      <c r="C477" s="63"/>
      <c r="K477" s="63" t="s">
        <v>4111</v>
      </c>
      <c r="S477" s="65" t="s">
        <v>7762</v>
      </c>
      <c r="AB477" s="49"/>
      <c r="AF477" s="63" t="s">
        <v>5509</v>
      </c>
      <c r="AQ477" s="65" t="s">
        <v>2694</v>
      </c>
      <c r="AS477" s="65" t="s">
        <v>2472</v>
      </c>
      <c r="BM477" s="44"/>
    </row>
    <row r="478" spans="3:65" ht="12" customHeight="1">
      <c r="C478" s="63"/>
      <c r="K478" s="44" t="s">
        <v>5390</v>
      </c>
      <c r="S478" s="65" t="s">
        <v>7763</v>
      </c>
      <c r="AB478" s="49"/>
      <c r="AF478" s="63" t="s">
        <v>5510</v>
      </c>
      <c r="AQ478" s="65" t="s">
        <v>2695</v>
      </c>
      <c r="AS478" s="65" t="s">
        <v>4541</v>
      </c>
      <c r="BM478" s="44"/>
    </row>
    <row r="479" spans="3:65" ht="12" customHeight="1">
      <c r="C479" s="63"/>
      <c r="K479" s="44" t="s">
        <v>5391</v>
      </c>
      <c r="S479" s="65" t="s">
        <v>7764</v>
      </c>
      <c r="AB479" s="49"/>
      <c r="AF479" s="63" t="s">
        <v>6235</v>
      </c>
      <c r="AQ479" s="63" t="s">
        <v>1271</v>
      </c>
      <c r="AS479" s="65" t="s">
        <v>3613</v>
      </c>
      <c r="BM479" s="44"/>
    </row>
    <row r="480" spans="3:65" ht="12" customHeight="1">
      <c r="C480" s="63"/>
      <c r="K480" s="44" t="s">
        <v>5392</v>
      </c>
      <c r="S480" s="65" t="s">
        <v>7765</v>
      </c>
      <c r="AB480" s="49"/>
      <c r="AF480" s="65" t="s">
        <v>725</v>
      </c>
      <c r="AQ480" s="65" t="s">
        <v>2696</v>
      </c>
      <c r="AS480" s="63" t="s">
        <v>212</v>
      </c>
      <c r="BM480" s="44"/>
    </row>
    <row r="481" spans="3:65" ht="12" customHeight="1">
      <c r="C481" s="63"/>
      <c r="K481" s="65" t="s">
        <v>5344</v>
      </c>
      <c r="S481" s="65" t="s">
        <v>7766</v>
      </c>
      <c r="AB481" s="49"/>
      <c r="AF481" s="65" t="s">
        <v>1452</v>
      </c>
      <c r="AQ481" s="65" t="s">
        <v>2697</v>
      </c>
      <c r="AS481" s="65" t="s">
        <v>3607</v>
      </c>
      <c r="BM481" s="44"/>
    </row>
    <row r="482" spans="3:65" ht="12" customHeight="1">
      <c r="C482" s="63"/>
      <c r="K482" s="63" t="s">
        <v>1316</v>
      </c>
      <c r="S482" s="65" t="s">
        <v>7767</v>
      </c>
      <c r="AB482" s="49"/>
      <c r="AF482" s="63" t="s">
        <v>5716</v>
      </c>
      <c r="AQ482" s="65" t="s">
        <v>2698</v>
      </c>
      <c r="AS482" s="65" t="s">
        <v>1190</v>
      </c>
      <c r="BM482" s="44"/>
    </row>
    <row r="483" spans="3:65" ht="12" customHeight="1">
      <c r="C483" s="63"/>
      <c r="K483" s="63" t="s">
        <v>1050</v>
      </c>
      <c r="S483" s="65" t="s">
        <v>7768</v>
      </c>
      <c r="AB483" s="49"/>
      <c r="AF483" s="63" t="s">
        <v>5511</v>
      </c>
      <c r="AQ483" s="65" t="s">
        <v>2699</v>
      </c>
      <c r="AS483" s="65" t="s">
        <v>3628</v>
      </c>
      <c r="BM483" s="44"/>
    </row>
    <row r="484" spans="3:65" ht="12" customHeight="1">
      <c r="C484" s="63"/>
      <c r="K484" s="44" t="s">
        <v>5393</v>
      </c>
      <c r="S484" s="73" t="s">
        <v>1951</v>
      </c>
      <c r="AB484" s="49"/>
      <c r="AF484" s="65" t="s">
        <v>883</v>
      </c>
      <c r="AQ484" s="65" t="s">
        <v>1274</v>
      </c>
      <c r="AS484" s="65" t="s">
        <v>424</v>
      </c>
      <c r="BM484" s="44"/>
    </row>
    <row r="485" spans="3:65" ht="12" customHeight="1">
      <c r="C485" s="63"/>
      <c r="K485" s="101" t="s">
        <v>5345</v>
      </c>
      <c r="S485" s="65" t="s">
        <v>7769</v>
      </c>
      <c r="AB485" s="49"/>
      <c r="AF485" s="63" t="s">
        <v>6105</v>
      </c>
      <c r="AQ485" s="65" t="s">
        <v>2700</v>
      </c>
      <c r="AS485" s="69" t="s">
        <v>1554</v>
      </c>
      <c r="BM485" s="44"/>
    </row>
    <row r="486" spans="3:65" ht="12" customHeight="1">
      <c r="C486" s="63"/>
      <c r="K486" s="101" t="s">
        <v>5346</v>
      </c>
      <c r="S486" s="71" t="s">
        <v>7770</v>
      </c>
      <c r="AB486" s="49"/>
      <c r="AF486" s="65" t="s">
        <v>884</v>
      </c>
      <c r="AQ486" s="63" t="s">
        <v>2967</v>
      </c>
      <c r="AS486" s="63" t="s">
        <v>3278</v>
      </c>
      <c r="BM486" s="44"/>
    </row>
    <row r="487" spans="3:65" ht="12" customHeight="1">
      <c r="C487" s="63"/>
      <c r="K487" s="69" t="s">
        <v>1356</v>
      </c>
      <c r="S487" s="65" t="s">
        <v>7771</v>
      </c>
      <c r="AB487" s="49"/>
      <c r="AF487" s="63" t="s">
        <v>5717</v>
      </c>
      <c r="AQ487" s="65" t="s">
        <v>2701</v>
      </c>
      <c r="AS487" s="71" t="s">
        <v>1072</v>
      </c>
      <c r="BM487" s="44"/>
    </row>
    <row r="488" spans="3:65" ht="12" customHeight="1">
      <c r="C488" s="63"/>
      <c r="K488" s="63" t="s">
        <v>517</v>
      </c>
      <c r="S488" s="65" t="s">
        <v>7772</v>
      </c>
      <c r="AB488" s="49"/>
      <c r="AF488" s="63" t="s">
        <v>6170</v>
      </c>
      <c r="AQ488" s="65" t="s">
        <v>6674</v>
      </c>
      <c r="AS488" s="65" t="s">
        <v>2473</v>
      </c>
      <c r="BM488" s="44"/>
    </row>
    <row r="489" spans="3:65" ht="12" customHeight="1">
      <c r="C489" s="63"/>
      <c r="K489" s="63" t="s">
        <v>5347</v>
      </c>
      <c r="S489" s="65" t="s">
        <v>7773</v>
      </c>
      <c r="AB489" s="49"/>
      <c r="AF489" s="63" t="s">
        <v>5512</v>
      </c>
      <c r="AQ489" s="66" t="s">
        <v>4570</v>
      </c>
      <c r="AS489" s="68" t="s">
        <v>3313</v>
      </c>
      <c r="BM489" s="44"/>
    </row>
    <row r="490" spans="3:65" ht="12" customHeight="1">
      <c r="C490" s="63"/>
      <c r="K490" s="44" t="s">
        <v>5347</v>
      </c>
      <c r="S490" s="65" t="s">
        <v>7774</v>
      </c>
      <c r="AB490" s="49"/>
      <c r="AF490" s="65" t="s">
        <v>885</v>
      </c>
      <c r="AQ490" s="65" t="s">
        <v>2703</v>
      </c>
      <c r="AS490" s="69" t="s">
        <v>1546</v>
      </c>
      <c r="BM490" s="44"/>
    </row>
    <row r="491" spans="3:65" ht="12" customHeight="1">
      <c r="C491" s="63"/>
      <c r="K491" s="63" t="s">
        <v>1317</v>
      </c>
      <c r="S491" s="65" t="s">
        <v>7775</v>
      </c>
      <c r="AB491" s="49"/>
      <c r="AF491" s="63" t="s">
        <v>5718</v>
      </c>
      <c r="AQ491" s="66" t="s">
        <v>2995</v>
      </c>
      <c r="AS491" s="65" t="s">
        <v>850</v>
      </c>
      <c r="BM491" s="44"/>
    </row>
    <row r="492" spans="3:65" ht="12" customHeight="1">
      <c r="C492" s="63"/>
      <c r="K492" s="63" t="s">
        <v>1318</v>
      </c>
      <c r="S492" s="65" t="s">
        <v>7776</v>
      </c>
      <c r="AB492" s="49"/>
      <c r="AF492" s="63" t="s">
        <v>6121</v>
      </c>
      <c r="AQ492" s="66" t="s">
        <v>3001</v>
      </c>
      <c r="AS492" s="65" t="s">
        <v>2474</v>
      </c>
      <c r="BM492" s="44"/>
    </row>
    <row r="493" spans="3:65" ht="12" customHeight="1">
      <c r="C493" s="63"/>
      <c r="K493" s="73" t="s">
        <v>1319</v>
      </c>
      <c r="S493" s="65" t="s">
        <v>7777</v>
      </c>
      <c r="AB493" s="49"/>
      <c r="AF493" s="63" t="s">
        <v>726</v>
      </c>
      <c r="AQ493" s="65" t="s">
        <v>2704</v>
      </c>
      <c r="AS493" s="65" t="s">
        <v>2039</v>
      </c>
      <c r="BM493" s="44"/>
    </row>
    <row r="494" spans="3:65" ht="12" customHeight="1">
      <c r="C494" s="63"/>
      <c r="K494" s="101" t="s">
        <v>5348</v>
      </c>
      <c r="S494" s="65" t="s">
        <v>7778</v>
      </c>
      <c r="AB494" s="49"/>
      <c r="AF494" s="63" t="s">
        <v>5719</v>
      </c>
      <c r="AQ494" s="65" t="s">
        <v>4721</v>
      </c>
      <c r="AS494" s="63" t="s">
        <v>1410</v>
      </c>
      <c r="BM494" s="44"/>
    </row>
    <row r="495" spans="3:65" ht="12" customHeight="1">
      <c r="C495" s="63"/>
      <c r="K495" s="44" t="s">
        <v>5366</v>
      </c>
      <c r="S495" s="65" t="s">
        <v>7779</v>
      </c>
      <c r="AB495" s="49"/>
      <c r="AF495" s="63" t="s">
        <v>5720</v>
      </c>
      <c r="AQ495" s="65" t="s">
        <v>2705</v>
      </c>
      <c r="AS495" s="65" t="s">
        <v>851</v>
      </c>
      <c r="BM495" s="44"/>
    </row>
    <row r="496" spans="3:65" ht="12" customHeight="1">
      <c r="C496" s="63"/>
      <c r="K496" s="101" t="s">
        <v>5349</v>
      </c>
      <c r="S496" s="65" t="s">
        <v>7780</v>
      </c>
      <c r="AB496" s="49"/>
      <c r="AF496" s="63" t="s">
        <v>5721</v>
      </c>
      <c r="AQ496" s="65" t="s">
        <v>2706</v>
      </c>
      <c r="AS496" s="66" t="s">
        <v>1193</v>
      </c>
      <c r="BM496" s="44"/>
    </row>
    <row r="497" spans="3:65" ht="12" customHeight="1">
      <c r="C497" s="63"/>
      <c r="K497" s="44" t="s">
        <v>5394</v>
      </c>
      <c r="S497" s="65" t="s">
        <v>7781</v>
      </c>
      <c r="AB497" s="49"/>
      <c r="AF497" s="65" t="s">
        <v>886</v>
      </c>
      <c r="AQ497" s="65" t="s">
        <v>2707</v>
      </c>
      <c r="AS497" s="65" t="s">
        <v>2475</v>
      </c>
      <c r="BM497" s="44"/>
    </row>
    <row r="498" spans="3:65" ht="12" customHeight="1">
      <c r="C498" s="63"/>
      <c r="K498" s="44" t="s">
        <v>5395</v>
      </c>
      <c r="S498" s="65" t="s">
        <v>7782</v>
      </c>
      <c r="AB498" s="49"/>
      <c r="AF498" s="63" t="s">
        <v>5722</v>
      </c>
      <c r="AQ498" s="65" t="s">
        <v>2708</v>
      </c>
      <c r="AS498" s="65" t="s">
        <v>425</v>
      </c>
      <c r="BM498" s="44"/>
    </row>
    <row r="499" spans="3:65" ht="12" customHeight="1">
      <c r="C499" s="63"/>
      <c r="K499" s="63" t="s">
        <v>2827</v>
      </c>
      <c r="S499" s="65" t="s">
        <v>7783</v>
      </c>
      <c r="AB499" s="49"/>
      <c r="AF499" s="65" t="s">
        <v>4319</v>
      </c>
      <c r="AQ499" s="65" t="s">
        <v>2709</v>
      </c>
      <c r="AS499" s="65" t="s">
        <v>2476</v>
      </c>
      <c r="BM499" s="44"/>
    </row>
    <row r="500" spans="3:65" ht="12" customHeight="1">
      <c r="C500" s="63"/>
      <c r="K500" s="71" t="s">
        <v>1320</v>
      </c>
      <c r="S500" s="65" t="s">
        <v>7784</v>
      </c>
      <c r="AB500" s="49"/>
      <c r="AF500" s="65" t="s">
        <v>445</v>
      </c>
      <c r="AQ500" s="65" t="s">
        <v>2710</v>
      </c>
      <c r="AS500" s="65" t="s">
        <v>426</v>
      </c>
      <c r="BM500" s="44"/>
    </row>
    <row r="501" spans="3:65" ht="12" customHeight="1">
      <c r="C501" s="63"/>
      <c r="K501" s="63" t="s">
        <v>345</v>
      </c>
      <c r="S501" s="65" t="s">
        <v>7785</v>
      </c>
      <c r="AB501" s="49"/>
      <c r="AF501" s="63" t="s">
        <v>5723</v>
      </c>
      <c r="AQ501" s="65" t="s">
        <v>2711</v>
      </c>
      <c r="AS501" s="65" t="s">
        <v>427</v>
      </c>
      <c r="BM501" s="44"/>
    </row>
    <row r="502" spans="3:65" ht="12" customHeight="1">
      <c r="C502" s="63"/>
      <c r="K502" s="44" t="s">
        <v>345</v>
      </c>
      <c r="S502" s="65" t="s">
        <v>7786</v>
      </c>
      <c r="AB502" s="49"/>
      <c r="AF502" s="63" t="s">
        <v>6211</v>
      </c>
      <c r="AQ502" s="65" t="s">
        <v>2712</v>
      </c>
      <c r="AS502" s="65" t="s">
        <v>2477</v>
      </c>
      <c r="BM502" s="44"/>
    </row>
    <row r="503" spans="3:65" ht="12" customHeight="1">
      <c r="C503" s="63"/>
      <c r="K503" s="63" t="s">
        <v>1321</v>
      </c>
      <c r="S503" s="65" t="s">
        <v>7787</v>
      </c>
      <c r="AB503" s="49"/>
      <c r="AF503" s="63" t="s">
        <v>6041</v>
      </c>
      <c r="AQ503" s="65" t="s">
        <v>2713</v>
      </c>
      <c r="AS503" s="65" t="s">
        <v>852</v>
      </c>
      <c r="BM503" s="44"/>
    </row>
    <row r="504" spans="3:65" ht="12" customHeight="1">
      <c r="C504" s="63"/>
      <c r="K504" s="71" t="s">
        <v>1322</v>
      </c>
      <c r="S504" s="65" t="s">
        <v>7788</v>
      </c>
      <c r="AB504" s="49"/>
      <c r="AF504" s="65" t="s">
        <v>446</v>
      </c>
      <c r="AQ504" s="65" t="s">
        <v>2714</v>
      </c>
      <c r="AS504" s="63" t="s">
        <v>1097</v>
      </c>
      <c r="BM504" s="44"/>
    </row>
    <row r="505" spans="3:65" ht="12" customHeight="1">
      <c r="C505" s="63"/>
      <c r="K505" s="71" t="s">
        <v>1323</v>
      </c>
      <c r="S505" s="65" t="s">
        <v>7789</v>
      </c>
      <c r="AB505" s="49"/>
      <c r="AF505" s="63" t="s">
        <v>753</v>
      </c>
      <c r="AQ505" s="65" t="s">
        <v>2715</v>
      </c>
      <c r="AS505" s="63" t="s">
        <v>3315</v>
      </c>
      <c r="BM505" s="44"/>
    </row>
    <row r="506" spans="3:65" ht="12" customHeight="1">
      <c r="C506" s="63"/>
      <c r="K506" s="44" t="s">
        <v>1323</v>
      </c>
      <c r="S506" s="65" t="s">
        <v>7790</v>
      </c>
      <c r="AB506" s="49"/>
      <c r="AF506" s="65" t="s">
        <v>447</v>
      </c>
      <c r="AQ506" s="65" t="s">
        <v>2716</v>
      </c>
      <c r="AS506" s="65" t="s">
        <v>1419</v>
      </c>
      <c r="BM506" s="44"/>
    </row>
    <row r="507" spans="3:65" ht="12" customHeight="1">
      <c r="C507" s="63"/>
      <c r="K507" s="63" t="s">
        <v>3267</v>
      </c>
      <c r="S507" s="65" t="s">
        <v>7791</v>
      </c>
      <c r="AB507" s="49"/>
      <c r="AF507" s="63" t="s">
        <v>3880</v>
      </c>
      <c r="AQ507" s="65" t="s">
        <v>2717</v>
      </c>
      <c r="AS507" s="63" t="s">
        <v>213</v>
      </c>
      <c r="BM507" s="44"/>
    </row>
    <row r="508" spans="3:65" ht="12" customHeight="1">
      <c r="C508" s="63"/>
      <c r="K508" s="65" t="s">
        <v>1324</v>
      </c>
      <c r="S508" s="65" t="s">
        <v>7792</v>
      </c>
      <c r="AB508" s="49"/>
      <c r="AF508" s="63" t="s">
        <v>4256</v>
      </c>
      <c r="AQ508" s="65" t="s">
        <v>5245</v>
      </c>
      <c r="AS508" s="65" t="s">
        <v>2478</v>
      </c>
      <c r="BM508" s="44"/>
    </row>
    <row r="509" spans="3:65" ht="12" customHeight="1">
      <c r="C509" s="63"/>
      <c r="K509" s="63" t="s">
        <v>5350</v>
      </c>
      <c r="S509" s="65" t="s">
        <v>7793</v>
      </c>
      <c r="AB509" s="49"/>
      <c r="AF509" s="65" t="s">
        <v>1130</v>
      </c>
      <c r="AQ509" s="65" t="s">
        <v>2719</v>
      </c>
      <c r="AS509" s="65" t="s">
        <v>2479</v>
      </c>
      <c r="BM509" s="44"/>
    </row>
    <row r="510" spans="3:65" ht="12" customHeight="1">
      <c r="C510" s="63"/>
      <c r="K510" s="44" t="s">
        <v>5350</v>
      </c>
      <c r="S510" s="69" t="s">
        <v>7794</v>
      </c>
      <c r="AB510" s="49"/>
      <c r="AF510" s="63" t="s">
        <v>5724</v>
      </c>
      <c r="AQ510" s="65" t="s">
        <v>2720</v>
      </c>
      <c r="AS510" s="65" t="s">
        <v>3625</v>
      </c>
      <c r="BM510" s="44"/>
    </row>
    <row r="511" spans="3:65" ht="12" customHeight="1">
      <c r="C511" s="63"/>
      <c r="K511" s="63" t="s">
        <v>5285</v>
      </c>
      <c r="S511" s="65" t="s">
        <v>7795</v>
      </c>
      <c r="AB511" s="49"/>
      <c r="AF511" s="65" t="s">
        <v>887</v>
      </c>
      <c r="AQ511" s="65" t="s">
        <v>1279</v>
      </c>
      <c r="AS511" s="65" t="s">
        <v>2480</v>
      </c>
      <c r="BM511" s="44"/>
    </row>
    <row r="512" spans="3:65" ht="12" customHeight="1">
      <c r="C512" s="63"/>
      <c r="K512" s="63" t="s">
        <v>5325</v>
      </c>
      <c r="S512" s="65" t="s">
        <v>7796</v>
      </c>
      <c r="AB512" s="49"/>
      <c r="AF512" s="65" t="s">
        <v>888</v>
      </c>
      <c r="AQ512" s="65" t="s">
        <v>2721</v>
      </c>
      <c r="AS512" s="70" t="s">
        <v>214</v>
      </c>
      <c r="BM512" s="44"/>
    </row>
    <row r="513" spans="3:65" ht="12" customHeight="1">
      <c r="C513" s="63"/>
      <c r="K513" s="71" t="s">
        <v>1325</v>
      </c>
      <c r="S513" s="69" t="s">
        <v>7797</v>
      </c>
      <c r="AB513" s="49"/>
      <c r="AF513" s="65" t="s">
        <v>448</v>
      </c>
      <c r="AQ513" s="65" t="s">
        <v>2722</v>
      </c>
      <c r="AS513" s="65" t="s">
        <v>2481</v>
      </c>
      <c r="BM513" s="44"/>
    </row>
    <row r="514" spans="3:65" ht="12" customHeight="1">
      <c r="C514" s="63"/>
      <c r="K514" s="63" t="s">
        <v>1357</v>
      </c>
      <c r="S514" s="65" t="s">
        <v>7798</v>
      </c>
      <c r="AB514" s="49"/>
      <c r="AF514" s="63" t="s">
        <v>6281</v>
      </c>
      <c r="AQ514" s="65" t="s">
        <v>2723</v>
      </c>
      <c r="AS514" s="64" t="s">
        <v>4543</v>
      </c>
      <c r="BM514" s="44"/>
    </row>
    <row r="515" spans="3:65" ht="12" customHeight="1">
      <c r="C515" s="63"/>
      <c r="S515" s="70" t="s">
        <v>7799</v>
      </c>
      <c r="AB515" s="49"/>
      <c r="AF515" s="63" t="s">
        <v>4264</v>
      </c>
      <c r="AQ515" s="65" t="s">
        <v>2724</v>
      </c>
      <c r="AS515" s="63" t="s">
        <v>372</v>
      </c>
      <c r="BM515" s="44"/>
    </row>
    <row r="516" spans="3:65" ht="12" customHeight="1">
      <c r="C516" s="63"/>
      <c r="S516" s="65" t="s">
        <v>7800</v>
      </c>
      <c r="AB516" s="49"/>
      <c r="AF516" s="65" t="s">
        <v>449</v>
      </c>
      <c r="AQ516" s="65" t="s">
        <v>2725</v>
      </c>
      <c r="AS516" s="65" t="s">
        <v>719</v>
      </c>
      <c r="BM516" s="44"/>
    </row>
    <row r="517" spans="3:65" ht="12" customHeight="1">
      <c r="C517" s="63"/>
      <c r="S517" s="65" t="s">
        <v>7801</v>
      </c>
      <c r="AB517" s="49"/>
      <c r="AF517" s="65" t="s">
        <v>727</v>
      </c>
      <c r="AQ517" s="65" t="s">
        <v>4722</v>
      </c>
      <c r="AS517" s="65" t="s">
        <v>2482</v>
      </c>
      <c r="BM517" s="44"/>
    </row>
    <row r="518" spans="3:65" ht="12" customHeight="1">
      <c r="C518" s="63"/>
      <c r="S518" s="65" t="s">
        <v>7802</v>
      </c>
      <c r="AB518" s="49"/>
      <c r="AF518" s="63" t="s">
        <v>6284</v>
      </c>
      <c r="AQ518" s="65" t="s">
        <v>1284</v>
      </c>
      <c r="AS518" s="65" t="s">
        <v>4315</v>
      </c>
      <c r="BM518" s="44"/>
    </row>
    <row r="519" spans="3:65" ht="12" customHeight="1">
      <c r="C519" s="63"/>
      <c r="S519" s="65" t="s">
        <v>7803</v>
      </c>
      <c r="AB519" s="49"/>
      <c r="AF519" s="63" t="s">
        <v>6207</v>
      </c>
      <c r="AQ519" s="65" t="s">
        <v>2727</v>
      </c>
      <c r="AS519" s="63" t="s">
        <v>1437</v>
      </c>
      <c r="BM519" s="44"/>
    </row>
    <row r="520" spans="3:65" ht="12" customHeight="1">
      <c r="C520" s="63"/>
      <c r="S520" s="65" t="s">
        <v>7804</v>
      </c>
      <c r="AB520" s="49"/>
      <c r="AF520" s="65" t="s">
        <v>889</v>
      </c>
      <c r="AQ520" s="65" t="s">
        <v>1047</v>
      </c>
      <c r="AS520" s="65" t="s">
        <v>428</v>
      </c>
      <c r="BM520" s="44"/>
    </row>
    <row r="521" spans="3:65" ht="12" customHeight="1">
      <c r="C521" s="63"/>
      <c r="S521" s="65" t="s">
        <v>7805</v>
      </c>
      <c r="AB521" s="49"/>
      <c r="AF521" s="63" t="s">
        <v>4298</v>
      </c>
      <c r="AQ521" s="65" t="s">
        <v>2728</v>
      </c>
      <c r="AS521" s="65" t="s">
        <v>429</v>
      </c>
      <c r="BM521" s="44"/>
    </row>
    <row r="522" spans="3:65" ht="12" customHeight="1">
      <c r="C522" s="63"/>
      <c r="S522" s="65" t="s">
        <v>7806</v>
      </c>
      <c r="AB522" s="49"/>
      <c r="AF522" s="65" t="s">
        <v>241</v>
      </c>
      <c r="AQ522" s="65" t="s">
        <v>2729</v>
      </c>
      <c r="AS522" s="65" t="s">
        <v>853</v>
      </c>
      <c r="BM522" s="44"/>
    </row>
    <row r="523" spans="3:65" ht="12" customHeight="1">
      <c r="C523" s="63"/>
      <c r="S523" s="65" t="s">
        <v>7807</v>
      </c>
      <c r="AB523" s="49"/>
      <c r="AF523" s="63" t="s">
        <v>5513</v>
      </c>
      <c r="AQ523" s="63" t="s">
        <v>2984</v>
      </c>
      <c r="AS523" s="67" t="s">
        <v>3100</v>
      </c>
      <c r="BM523" s="44"/>
    </row>
    <row r="524" spans="3:65" ht="12" customHeight="1">
      <c r="C524" s="63"/>
      <c r="S524" s="65" t="s">
        <v>7808</v>
      </c>
      <c r="AB524" s="49"/>
      <c r="AF524" s="63" t="s">
        <v>5725</v>
      </c>
      <c r="AQ524" s="65" t="s">
        <v>2730</v>
      </c>
      <c r="AS524" s="65" t="s">
        <v>2483</v>
      </c>
      <c r="BM524" s="44"/>
    </row>
    <row r="525" spans="3:65" ht="12" customHeight="1">
      <c r="C525" s="63"/>
      <c r="S525" s="65" t="s">
        <v>7809</v>
      </c>
      <c r="AB525" s="49"/>
      <c r="AF525" s="63" t="s">
        <v>6221</v>
      </c>
      <c r="AQ525" s="65" t="s">
        <v>2731</v>
      </c>
      <c r="AS525" s="65" t="s">
        <v>2484</v>
      </c>
      <c r="BM525" s="44"/>
    </row>
    <row r="526" spans="3:65" ht="12" customHeight="1">
      <c r="C526" s="63"/>
      <c r="S526" s="65" t="s">
        <v>7810</v>
      </c>
      <c r="AB526" s="49"/>
      <c r="AF526" s="65" t="s">
        <v>890</v>
      </c>
      <c r="AQ526" s="65" t="s">
        <v>2732</v>
      </c>
      <c r="AS526" s="63" t="s">
        <v>1548</v>
      </c>
      <c r="BM526" s="44"/>
    </row>
    <row r="527" spans="3:65" ht="12" customHeight="1">
      <c r="C527" s="63"/>
      <c r="S527" s="65" t="s">
        <v>7811</v>
      </c>
      <c r="AB527" s="49"/>
      <c r="AF527" s="65" t="s">
        <v>891</v>
      </c>
      <c r="AQ527" s="65" t="s">
        <v>1048</v>
      </c>
      <c r="AS527" s="65" t="s">
        <v>2485</v>
      </c>
      <c r="BM527" s="44"/>
    </row>
    <row r="528" spans="3:65" ht="12" customHeight="1">
      <c r="C528" s="63"/>
      <c r="S528" s="65" t="s">
        <v>7812</v>
      </c>
      <c r="AB528" s="49"/>
      <c r="AF528" s="65" t="s">
        <v>892</v>
      </c>
      <c r="AQ528" s="65" t="s">
        <v>4723</v>
      </c>
      <c r="AS528" s="65" t="s">
        <v>2486</v>
      </c>
      <c r="BM528" s="44"/>
    </row>
    <row r="529" spans="3:65" ht="12" customHeight="1">
      <c r="C529" s="63"/>
      <c r="S529" s="65" t="s">
        <v>7813</v>
      </c>
      <c r="AB529" s="49"/>
      <c r="AF529" s="65" t="s">
        <v>242</v>
      </c>
      <c r="AQ529" s="65" t="s">
        <v>1287</v>
      </c>
      <c r="AS529" s="63" t="s">
        <v>215</v>
      </c>
      <c r="BM529" s="44"/>
    </row>
    <row r="530" spans="3:65" ht="12" customHeight="1">
      <c r="C530" s="63"/>
      <c r="S530" s="65" t="s">
        <v>7814</v>
      </c>
      <c r="AB530" s="49"/>
      <c r="AF530" s="63" t="s">
        <v>243</v>
      </c>
      <c r="AQ530" s="65" t="s">
        <v>2733</v>
      </c>
      <c r="AS530" s="65" t="s">
        <v>2487</v>
      </c>
      <c r="BM530" s="44"/>
    </row>
    <row r="531" spans="3:65" ht="12" customHeight="1">
      <c r="C531" s="63"/>
      <c r="S531" s="65" t="s">
        <v>7815</v>
      </c>
      <c r="AB531" s="49"/>
      <c r="AF531" s="65" t="s">
        <v>450</v>
      </c>
      <c r="AQ531" s="65" t="s">
        <v>2734</v>
      </c>
      <c r="AS531" s="65" t="s">
        <v>2488</v>
      </c>
      <c r="BM531" s="44"/>
    </row>
    <row r="532" spans="3:65" ht="12" customHeight="1">
      <c r="C532" s="63"/>
      <c r="S532" s="65" t="s">
        <v>7816</v>
      </c>
      <c r="AB532" s="49"/>
      <c r="AF532" s="63" t="s">
        <v>451</v>
      </c>
      <c r="AQ532" s="65" t="s">
        <v>1288</v>
      </c>
      <c r="AS532" s="65" t="s">
        <v>2489</v>
      </c>
      <c r="BM532" s="44"/>
    </row>
    <row r="533" spans="3:65" ht="12" customHeight="1">
      <c r="C533" s="63"/>
      <c r="S533" s="65" t="s">
        <v>7817</v>
      </c>
      <c r="AB533" s="49"/>
      <c r="AF533" s="63" t="s">
        <v>5871</v>
      </c>
      <c r="AQ533" s="65" t="s">
        <v>4571</v>
      </c>
      <c r="AS533" s="63" t="s">
        <v>1509</v>
      </c>
      <c r="BM533" s="44"/>
    </row>
    <row r="534" spans="3:65" ht="12" customHeight="1">
      <c r="C534" s="63"/>
      <c r="S534" s="65" t="s">
        <v>7818</v>
      </c>
      <c r="AB534" s="49"/>
      <c r="AF534" s="63" t="s">
        <v>6212</v>
      </c>
      <c r="AQ534" s="65" t="s">
        <v>2735</v>
      </c>
      <c r="AS534" s="65" t="s">
        <v>430</v>
      </c>
      <c r="BM534" s="44"/>
    </row>
    <row r="535" spans="3:65" ht="12" customHeight="1">
      <c r="C535" s="63"/>
      <c r="S535" s="65" t="s">
        <v>7819</v>
      </c>
      <c r="AB535" s="49"/>
      <c r="AF535" s="63" t="s">
        <v>5514</v>
      </c>
      <c r="AQ535" s="65" t="s">
        <v>2736</v>
      </c>
      <c r="AS535" s="65" t="s">
        <v>4544</v>
      </c>
      <c r="BM535" s="44"/>
    </row>
    <row r="536" spans="3:65" ht="12" customHeight="1">
      <c r="C536" s="63"/>
      <c r="S536" s="65" t="s">
        <v>143</v>
      </c>
      <c r="AB536" s="49"/>
      <c r="AF536" s="65" t="s">
        <v>893</v>
      </c>
      <c r="AQ536" s="63" t="s">
        <v>2986</v>
      </c>
      <c r="AS536" s="65" t="s">
        <v>854</v>
      </c>
      <c r="BM536" s="44"/>
    </row>
    <row r="537" spans="3:65" ht="12" customHeight="1">
      <c r="C537" s="63"/>
      <c r="S537" s="65" t="s">
        <v>144</v>
      </c>
      <c r="AB537" s="49"/>
      <c r="AF537" s="65" t="s">
        <v>452</v>
      </c>
      <c r="AQ537" s="65" t="s">
        <v>4572</v>
      </c>
      <c r="AS537" s="65" t="s">
        <v>855</v>
      </c>
      <c r="BM537" s="44"/>
    </row>
    <row r="538" spans="3:65" ht="12" customHeight="1">
      <c r="C538" s="63"/>
      <c r="S538" s="65" t="s">
        <v>7820</v>
      </c>
      <c r="AB538" s="49"/>
      <c r="AF538" s="65" t="s">
        <v>894</v>
      </c>
      <c r="AQ538" s="65" t="s">
        <v>1290</v>
      </c>
      <c r="AS538" s="63" t="s">
        <v>1401</v>
      </c>
      <c r="BM538" s="44"/>
    </row>
    <row r="539" spans="3:65" ht="12" customHeight="1">
      <c r="C539" s="63"/>
      <c r="S539" s="65" t="s">
        <v>751</v>
      </c>
      <c r="AB539" s="49"/>
      <c r="AF539" s="65" t="s">
        <v>895</v>
      </c>
      <c r="AQ539" s="65" t="s">
        <v>1293</v>
      </c>
      <c r="AS539" s="65" t="s">
        <v>2490</v>
      </c>
      <c r="BM539" s="44"/>
    </row>
    <row r="540" spans="3:65" ht="12" customHeight="1">
      <c r="C540" s="63"/>
      <c r="S540" s="65" t="s">
        <v>140</v>
      </c>
      <c r="AB540" s="49"/>
      <c r="AF540" s="63" t="s">
        <v>5515</v>
      </c>
      <c r="AQ540" s="65" t="s">
        <v>2737</v>
      </c>
      <c r="AS540" s="65" t="s">
        <v>2491</v>
      </c>
      <c r="BM540" s="44"/>
    </row>
    <row r="541" spans="3:65" ht="12" customHeight="1">
      <c r="C541" s="63"/>
      <c r="S541" s="65" t="s">
        <v>141</v>
      </c>
      <c r="AB541" s="49"/>
      <c r="AF541" s="63" t="s">
        <v>6107</v>
      </c>
      <c r="AQ541" s="65" t="s">
        <v>2738</v>
      </c>
      <c r="AS541" s="65" t="s">
        <v>4521</v>
      </c>
      <c r="BM541" s="44"/>
    </row>
    <row r="542" spans="3:65" ht="12" customHeight="1">
      <c r="C542" s="63"/>
      <c r="S542" s="73" t="s">
        <v>1952</v>
      </c>
      <c r="AB542" s="49"/>
      <c r="AF542" s="63" t="s">
        <v>5516</v>
      </c>
      <c r="AQ542" s="65" t="s">
        <v>2739</v>
      </c>
      <c r="AS542" s="63" t="s">
        <v>216</v>
      </c>
      <c r="BM542" s="44"/>
    </row>
    <row r="543" spans="3:65" ht="12" customHeight="1">
      <c r="C543" s="63"/>
      <c r="S543" s="65" t="s">
        <v>172</v>
      </c>
      <c r="AB543" s="49"/>
      <c r="AF543" s="63" t="s">
        <v>5517</v>
      </c>
      <c r="AQ543" s="67" t="s">
        <v>3106</v>
      </c>
      <c r="AS543" s="63" t="s">
        <v>217</v>
      </c>
      <c r="BM543" s="44"/>
    </row>
    <row r="544" spans="3:65" ht="12" customHeight="1">
      <c r="C544" s="63"/>
      <c r="S544" s="65" t="s">
        <v>1042</v>
      </c>
      <c r="AB544" s="49"/>
      <c r="AF544" s="63" t="s">
        <v>5891</v>
      </c>
      <c r="AQ544" s="65" t="s">
        <v>4726</v>
      </c>
      <c r="AS544" s="63" t="s">
        <v>769</v>
      </c>
      <c r="BM544" s="44"/>
    </row>
    <row r="545" spans="3:65" ht="12" customHeight="1">
      <c r="C545" s="63"/>
      <c r="S545" s="63" t="s">
        <v>5160</v>
      </c>
      <c r="AB545" s="49"/>
      <c r="AF545" s="65" t="s">
        <v>453</v>
      </c>
      <c r="AQ545" s="65" t="s">
        <v>2740</v>
      </c>
      <c r="AS545" s="63" t="s">
        <v>784</v>
      </c>
      <c r="BM545" s="44"/>
    </row>
    <row r="546" spans="3:65" ht="12" customHeight="1">
      <c r="C546" s="63"/>
      <c r="S546" s="63" t="s">
        <v>5161</v>
      </c>
      <c r="AB546" s="49"/>
      <c r="AF546" s="65" t="s">
        <v>896</v>
      </c>
      <c r="AQ546" s="65" t="s">
        <v>2741</v>
      </c>
      <c r="AS546" s="63" t="s">
        <v>771</v>
      </c>
      <c r="BM546" s="44"/>
    </row>
    <row r="547" spans="3:65" ht="12" customHeight="1">
      <c r="C547" s="63"/>
      <c r="S547" s="63" t="s">
        <v>5162</v>
      </c>
      <c r="AB547" s="49"/>
      <c r="AF547" s="65" t="s">
        <v>728</v>
      </c>
      <c r="AQ547" s="66" t="s">
        <v>2997</v>
      </c>
      <c r="AS547" s="63" t="s">
        <v>1510</v>
      </c>
      <c r="BM547" s="44"/>
    </row>
    <row r="548" spans="3:65" ht="12" customHeight="1">
      <c r="C548" s="63"/>
      <c r="S548" s="63" t="s">
        <v>7821</v>
      </c>
      <c r="AB548" s="49"/>
      <c r="AF548" s="65" t="s">
        <v>729</v>
      </c>
      <c r="AQ548" s="65" t="s">
        <v>2742</v>
      </c>
      <c r="AS548" s="63" t="s">
        <v>218</v>
      </c>
      <c r="BM548" s="44"/>
    </row>
    <row r="549" spans="3:65" ht="12" customHeight="1">
      <c r="C549" s="63"/>
      <c r="S549" s="63" t="s">
        <v>3367</v>
      </c>
      <c r="AB549" s="49"/>
      <c r="AF549" s="63" t="s">
        <v>5518</v>
      </c>
      <c r="AQ549" s="65" t="s">
        <v>2743</v>
      </c>
      <c r="AS549" s="67" t="s">
        <v>3101</v>
      </c>
      <c r="BM549" s="44"/>
    </row>
    <row r="550" spans="3:65" ht="12" customHeight="1">
      <c r="C550" s="63"/>
      <c r="S550" s="63" t="s">
        <v>7822</v>
      </c>
      <c r="AB550" s="49"/>
      <c r="AF550" s="63" t="s">
        <v>5519</v>
      </c>
      <c r="AQ550" s="65" t="s">
        <v>2744</v>
      </c>
      <c r="AS550" s="65" t="s">
        <v>2492</v>
      </c>
      <c r="BM550" s="44"/>
    </row>
    <row r="551" spans="3:65" ht="12" customHeight="1">
      <c r="C551" s="63"/>
      <c r="S551" s="63" t="s">
        <v>1564</v>
      </c>
      <c r="AB551" s="49"/>
      <c r="AF551" s="63" t="s">
        <v>5520</v>
      </c>
      <c r="AQ551" s="65" t="s">
        <v>4727</v>
      </c>
      <c r="AS551" s="63" t="s">
        <v>119</v>
      </c>
      <c r="BM551" s="44"/>
    </row>
    <row r="552" spans="3:65" ht="12" customHeight="1">
      <c r="C552" s="63"/>
      <c r="S552" s="63" t="s">
        <v>1412</v>
      </c>
      <c r="AB552" s="49"/>
      <c r="AF552" s="65" t="s">
        <v>897</v>
      </c>
      <c r="AQ552" s="66" t="s">
        <v>298</v>
      </c>
      <c r="AS552" s="65" t="s">
        <v>2493</v>
      </c>
      <c r="BM552" s="44"/>
    </row>
    <row r="553" spans="3:65" ht="12" customHeight="1">
      <c r="C553" s="63"/>
      <c r="S553" s="63" t="s">
        <v>1415</v>
      </c>
      <c r="AB553" s="49"/>
      <c r="AF553" s="63" t="s">
        <v>5869</v>
      </c>
      <c r="AQ553" s="63" t="s">
        <v>4576</v>
      </c>
      <c r="AS553" s="71" t="s">
        <v>1336</v>
      </c>
      <c r="BM553" s="44"/>
    </row>
    <row r="554" spans="3:65" ht="12" customHeight="1">
      <c r="C554" s="63"/>
      <c r="S554" s="63" t="s">
        <v>5163</v>
      </c>
      <c r="AB554" s="49"/>
      <c r="AF554" s="63" t="s">
        <v>6271</v>
      </c>
      <c r="AQ554" s="65" t="s">
        <v>2746</v>
      </c>
      <c r="AS554" s="63" t="s">
        <v>346</v>
      </c>
      <c r="BM554" s="44"/>
    </row>
    <row r="555" spans="3:65" ht="12" customHeight="1">
      <c r="C555" s="63"/>
      <c r="S555" s="63" t="s">
        <v>5164</v>
      </c>
      <c r="AB555" s="49"/>
      <c r="AF555" s="63" t="s">
        <v>5726</v>
      </c>
      <c r="AQ555" s="65" t="s">
        <v>1296</v>
      </c>
      <c r="AS555" s="63" t="s">
        <v>4531</v>
      </c>
      <c r="BM555" s="44"/>
    </row>
    <row r="556" spans="3:65" ht="12" customHeight="1">
      <c r="C556" s="63"/>
      <c r="S556" s="63" t="s">
        <v>556</v>
      </c>
      <c r="AB556" s="49"/>
      <c r="AF556" s="65" t="s">
        <v>249</v>
      </c>
      <c r="AQ556" s="65" t="s">
        <v>2747</v>
      </c>
      <c r="AS556" s="65" t="s">
        <v>2494</v>
      </c>
      <c r="BM556" s="44"/>
    </row>
    <row r="557" spans="3:65" ht="12" customHeight="1">
      <c r="C557" s="63"/>
      <c r="S557" s="63" t="s">
        <v>5165</v>
      </c>
      <c r="AB557" s="49"/>
      <c r="AF557" s="63" t="s">
        <v>6222</v>
      </c>
      <c r="AQ557" s="65" t="s">
        <v>2748</v>
      </c>
      <c r="AS557" s="65" t="s">
        <v>4546</v>
      </c>
      <c r="BM557" s="44"/>
    </row>
    <row r="558" spans="3:65" ht="12" customHeight="1">
      <c r="C558" s="63"/>
      <c r="S558" s="63" t="s">
        <v>1952</v>
      </c>
      <c r="AB558" s="49"/>
      <c r="AF558" s="63" t="s">
        <v>5521</v>
      </c>
      <c r="AQ558" s="65" t="s">
        <v>2749</v>
      </c>
      <c r="AS558" s="63" t="s">
        <v>1511</v>
      </c>
      <c r="BM558" s="44"/>
    </row>
    <row r="559" spans="3:65" ht="12" customHeight="1">
      <c r="C559" s="63"/>
      <c r="S559" s="63" t="s">
        <v>5166</v>
      </c>
      <c r="AB559" s="49"/>
      <c r="AF559" s="63" t="s">
        <v>5522</v>
      </c>
      <c r="AQ559" s="65" t="s">
        <v>1297</v>
      </c>
      <c r="AS559" s="63" t="s">
        <v>1137</v>
      </c>
      <c r="BM559" s="44"/>
    </row>
    <row r="560" spans="3:65" ht="12" customHeight="1">
      <c r="C560" s="63"/>
      <c r="S560" s="63" t="s">
        <v>5167</v>
      </c>
      <c r="AB560" s="49"/>
      <c r="AF560" s="65" t="s">
        <v>454</v>
      </c>
      <c r="AQ560" s="65" t="s">
        <v>4574</v>
      </c>
      <c r="AS560" s="65" t="s">
        <v>856</v>
      </c>
      <c r="BM560" s="44"/>
    </row>
    <row r="561" spans="3:65" ht="12" customHeight="1">
      <c r="C561" s="63"/>
      <c r="S561" s="63" t="s">
        <v>3410</v>
      </c>
      <c r="AB561" s="49"/>
      <c r="AF561" s="63" t="s">
        <v>5727</v>
      </c>
      <c r="AQ561" s="65" t="s">
        <v>2750</v>
      </c>
      <c r="AS561" s="65" t="s">
        <v>720</v>
      </c>
      <c r="BM561" s="44"/>
    </row>
    <row r="562" spans="3:65" ht="12" customHeight="1">
      <c r="C562" s="63"/>
      <c r="S562" s="63" t="s">
        <v>5168</v>
      </c>
      <c r="AB562" s="49"/>
      <c r="AF562" s="63" t="s">
        <v>5523</v>
      </c>
      <c r="AQ562" s="65" t="s">
        <v>5246</v>
      </c>
      <c r="AS562" s="65" t="s">
        <v>2495</v>
      </c>
      <c r="BM562" s="44"/>
    </row>
    <row r="563" spans="3:65" ht="12" customHeight="1">
      <c r="C563" s="63"/>
      <c r="S563" s="63" t="s">
        <v>5169</v>
      </c>
      <c r="AB563" s="49"/>
      <c r="AF563" s="63" t="s">
        <v>5728</v>
      </c>
      <c r="AQ563" s="65" t="s">
        <v>2752</v>
      </c>
      <c r="AS563" s="63" t="s">
        <v>219</v>
      </c>
      <c r="BM563" s="44"/>
    </row>
    <row r="564" spans="3:65" ht="12" customHeight="1">
      <c r="C564" s="63"/>
      <c r="S564" s="63" t="s">
        <v>5170</v>
      </c>
      <c r="AB564" s="49"/>
      <c r="AF564" s="63" t="s">
        <v>5524</v>
      </c>
      <c r="AQ564" s="65" t="s">
        <v>2753</v>
      </c>
      <c r="AS564" s="63" t="s">
        <v>1457</v>
      </c>
      <c r="BM564" s="44"/>
    </row>
    <row r="565" spans="3:65" ht="12" customHeight="1">
      <c r="C565" s="63"/>
      <c r="S565" s="63" t="s">
        <v>5171</v>
      </c>
      <c r="AB565" s="49"/>
      <c r="AF565" s="63" t="s">
        <v>6063</v>
      </c>
      <c r="AQ565" s="65" t="s">
        <v>4577</v>
      </c>
      <c r="AS565" s="63" t="s">
        <v>2979</v>
      </c>
      <c r="BM565" s="44"/>
    </row>
    <row r="566" spans="3:65" ht="12" customHeight="1">
      <c r="C566" s="63"/>
      <c r="S566" s="63" t="s">
        <v>3485</v>
      </c>
      <c r="AB566" s="49"/>
      <c r="AF566" s="65" t="s">
        <v>4320</v>
      </c>
      <c r="AQ566" s="65" t="s">
        <v>301</v>
      </c>
      <c r="AS566" s="65" t="s">
        <v>857</v>
      </c>
      <c r="BM566" s="44"/>
    </row>
    <row r="567" spans="3:65" ht="12" customHeight="1">
      <c r="C567" s="63"/>
      <c r="S567" s="63" t="s">
        <v>5172</v>
      </c>
      <c r="AB567" s="49"/>
      <c r="AF567" s="63" t="s">
        <v>6160</v>
      </c>
      <c r="AQ567" s="65" t="s">
        <v>2754</v>
      </c>
      <c r="AS567" s="63" t="s">
        <v>1140</v>
      </c>
      <c r="BM567" s="44"/>
    </row>
    <row r="568" spans="3:65" ht="12" customHeight="1">
      <c r="C568" s="63"/>
      <c r="S568" s="63" t="s">
        <v>5173</v>
      </c>
      <c r="AB568" s="49"/>
      <c r="AF568" s="63" t="s">
        <v>6267</v>
      </c>
      <c r="AQ568" s="65" t="s">
        <v>2755</v>
      </c>
      <c r="AS568" s="65" t="s">
        <v>2496</v>
      </c>
      <c r="BM568" s="44"/>
    </row>
    <row r="569" spans="3:65" ht="12" customHeight="1">
      <c r="C569" s="63"/>
      <c r="S569" s="63" t="s">
        <v>5174</v>
      </c>
      <c r="AB569" s="49"/>
      <c r="AF569" s="63" t="s">
        <v>5525</v>
      </c>
      <c r="AQ569" s="63" t="s">
        <v>2968</v>
      </c>
      <c r="AS569" s="63" t="s">
        <v>2496</v>
      </c>
      <c r="BM569" s="44"/>
    </row>
    <row r="570" spans="3:65" ht="12" customHeight="1">
      <c r="C570" s="63"/>
      <c r="S570" s="63" t="s">
        <v>5175</v>
      </c>
      <c r="AB570" s="49"/>
      <c r="AF570" s="63" t="s">
        <v>5729</v>
      </c>
      <c r="AQ570" s="65" t="s">
        <v>2756</v>
      </c>
      <c r="AS570" s="63" t="s">
        <v>3638</v>
      </c>
      <c r="BM570" s="44"/>
    </row>
    <row r="571" spans="3:65" ht="12" customHeight="1">
      <c r="C571" s="63"/>
      <c r="S571" s="63" t="s">
        <v>5176</v>
      </c>
      <c r="AB571" s="49"/>
      <c r="AF571" s="63" t="s">
        <v>730</v>
      </c>
      <c r="AQ571" s="65" t="s">
        <v>2757</v>
      </c>
      <c r="AS571" s="65" t="s">
        <v>3614</v>
      </c>
      <c r="BM571" s="44"/>
    </row>
    <row r="572" spans="3:65" ht="12" customHeight="1">
      <c r="C572" s="63"/>
      <c r="S572" s="63" t="s">
        <v>5177</v>
      </c>
      <c r="AB572" s="49"/>
      <c r="AF572" s="65" t="s">
        <v>455</v>
      </c>
      <c r="AQ572" s="65" t="s">
        <v>1299</v>
      </c>
      <c r="AS572" s="69" t="s">
        <v>2021</v>
      </c>
      <c r="BM572" s="44"/>
    </row>
    <row r="573" spans="3:65" ht="12" customHeight="1">
      <c r="C573" s="63"/>
      <c r="S573" s="63" t="s">
        <v>1378</v>
      </c>
      <c r="AB573" s="49"/>
      <c r="AF573" s="65" t="s">
        <v>456</v>
      </c>
      <c r="AQ573" s="65" t="s">
        <v>2758</v>
      </c>
      <c r="AS573" s="63" t="s">
        <v>2991</v>
      </c>
      <c r="BM573" s="44"/>
    </row>
    <row r="574" spans="3:65" ht="12" customHeight="1">
      <c r="C574" s="63"/>
      <c r="S574" s="63" t="s">
        <v>5178</v>
      </c>
      <c r="AB574" s="49"/>
      <c r="AF574" s="63" t="s">
        <v>6042</v>
      </c>
      <c r="AQ574" s="65" t="s">
        <v>2759</v>
      </c>
      <c r="AS574" s="65" t="s">
        <v>2497</v>
      </c>
      <c r="BM574" s="44"/>
    </row>
    <row r="575" spans="3:65" ht="12" customHeight="1">
      <c r="C575" s="63"/>
      <c r="S575" s="63" t="s">
        <v>120</v>
      </c>
      <c r="AB575" s="49"/>
      <c r="AF575" s="63" t="s">
        <v>5730</v>
      </c>
      <c r="AQ575" s="65" t="s">
        <v>2760</v>
      </c>
      <c r="AS575" s="65" t="s">
        <v>858</v>
      </c>
      <c r="BM575" s="44"/>
    </row>
    <row r="576" spans="3:65" ht="12" customHeight="1">
      <c r="C576" s="63"/>
      <c r="AB576" s="49"/>
      <c r="AF576" s="63" t="s">
        <v>6216</v>
      </c>
      <c r="AQ576" s="65" t="s">
        <v>2761</v>
      </c>
      <c r="AS576" s="65" t="s">
        <v>4547</v>
      </c>
      <c r="BM576" s="44"/>
    </row>
    <row r="577" spans="3:65" ht="12" customHeight="1">
      <c r="C577" s="63"/>
      <c r="AB577" s="49"/>
      <c r="AF577" s="63" t="s">
        <v>5731</v>
      </c>
      <c r="AQ577" s="65" t="s">
        <v>2762</v>
      </c>
      <c r="AS577" s="63" t="s">
        <v>700</v>
      </c>
      <c r="BM577" s="44"/>
    </row>
    <row r="578" spans="3:65" ht="12" customHeight="1">
      <c r="C578" s="63"/>
      <c r="AB578" s="49"/>
      <c r="AF578" s="63" t="s">
        <v>6128</v>
      </c>
      <c r="AQ578" s="65" t="s">
        <v>2763</v>
      </c>
      <c r="AS578" s="63" t="s">
        <v>3636</v>
      </c>
      <c r="BM578" s="44"/>
    </row>
    <row r="579" spans="3:65" ht="12" customHeight="1">
      <c r="C579" s="63"/>
      <c r="AB579" s="49"/>
      <c r="AF579" s="63" t="s">
        <v>6289</v>
      </c>
      <c r="AQ579" s="66" t="s">
        <v>5258</v>
      </c>
      <c r="AS579" s="65" t="s">
        <v>2498</v>
      </c>
      <c r="BM579" s="44"/>
    </row>
    <row r="580" spans="3:65" ht="12" customHeight="1">
      <c r="C580" s="63"/>
      <c r="AB580" s="49"/>
      <c r="AF580" s="63" t="s">
        <v>5732</v>
      </c>
      <c r="AQ580" s="65" t="s">
        <v>1051</v>
      </c>
      <c r="AS580" s="70" t="s">
        <v>1464</v>
      </c>
      <c r="BM580" s="44"/>
    </row>
    <row r="581" spans="3:65" ht="12" customHeight="1">
      <c r="C581" s="63"/>
      <c r="AB581" s="49"/>
      <c r="AF581" s="63" t="s">
        <v>6199</v>
      </c>
      <c r="AQ581" s="65" t="s">
        <v>5254</v>
      </c>
      <c r="AS581" s="65" t="s">
        <v>859</v>
      </c>
      <c r="BM581" s="44"/>
    </row>
    <row r="582" spans="3:65" ht="12" customHeight="1">
      <c r="C582" s="63"/>
      <c r="AB582" s="49"/>
      <c r="AF582" s="63" t="s">
        <v>5526</v>
      </c>
      <c r="AQ582" s="65" t="s">
        <v>5255</v>
      </c>
      <c r="AS582" s="65" t="s">
        <v>2499</v>
      </c>
      <c r="BM582" s="44"/>
    </row>
    <row r="583" spans="3:65" ht="12" customHeight="1">
      <c r="C583" s="63"/>
      <c r="AB583" s="49"/>
      <c r="AF583" s="65" t="s">
        <v>898</v>
      </c>
      <c r="AQ583" s="65" t="s">
        <v>5256</v>
      </c>
      <c r="AS583" s="65" t="s">
        <v>860</v>
      </c>
      <c r="BM583" s="44"/>
    </row>
    <row r="584" spans="3:65" ht="12" customHeight="1">
      <c r="C584" s="63"/>
      <c r="AB584" s="49"/>
      <c r="AF584" s="63" t="s">
        <v>5527</v>
      </c>
      <c r="AQ584" s="65" t="s">
        <v>5257</v>
      </c>
      <c r="AS584" s="65" t="s">
        <v>1420</v>
      </c>
      <c r="BM584" s="44"/>
    </row>
    <row r="585" spans="3:65" ht="12" customHeight="1">
      <c r="C585" s="63"/>
      <c r="AB585" s="49"/>
      <c r="AF585" s="63" t="s">
        <v>5733</v>
      </c>
      <c r="AQ585" s="65" t="s">
        <v>7101</v>
      </c>
      <c r="AS585" s="65" t="s">
        <v>2500</v>
      </c>
      <c r="BM585" s="44"/>
    </row>
    <row r="586" spans="3:65" ht="12" customHeight="1">
      <c r="C586" s="63"/>
      <c r="AB586" s="49"/>
      <c r="AF586" s="63" t="s">
        <v>5734</v>
      </c>
      <c r="AQ586" s="65" t="s">
        <v>2764</v>
      </c>
      <c r="AS586" s="65" t="s">
        <v>2501</v>
      </c>
      <c r="BM586" s="44"/>
    </row>
    <row r="587" spans="3:65" ht="12" customHeight="1">
      <c r="C587" s="63"/>
      <c r="AB587" s="49"/>
      <c r="AF587" s="63" t="s">
        <v>5735</v>
      </c>
      <c r="AQ587" s="65" t="s">
        <v>6673</v>
      </c>
      <c r="AS587" s="63" t="s">
        <v>554</v>
      </c>
      <c r="BM587" s="44"/>
    </row>
    <row r="588" spans="3:65" ht="12" customHeight="1">
      <c r="C588" s="63"/>
      <c r="AB588" s="49"/>
      <c r="AF588" s="63" t="s">
        <v>6250</v>
      </c>
      <c r="AQ588" s="65" t="s">
        <v>2771</v>
      </c>
      <c r="AS588" s="65" t="s">
        <v>2502</v>
      </c>
      <c r="BM588" s="44"/>
    </row>
    <row r="589" spans="3:65" ht="12" customHeight="1">
      <c r="C589" s="63"/>
      <c r="AB589" s="49"/>
      <c r="AF589" s="63" t="s">
        <v>5736</v>
      </c>
      <c r="AQ589" s="65" t="s">
        <v>2772</v>
      </c>
      <c r="AS589" s="65" t="s">
        <v>2503</v>
      </c>
      <c r="BM589" s="44"/>
    </row>
    <row r="590" spans="3:65" ht="12" customHeight="1">
      <c r="C590" s="63"/>
      <c r="AB590" s="49"/>
      <c r="AF590" s="63" t="s">
        <v>5737</v>
      </c>
      <c r="AQ590" s="65" t="s">
        <v>1302</v>
      </c>
      <c r="AS590" s="69" t="s">
        <v>1549</v>
      </c>
      <c r="BM590" s="44"/>
    </row>
    <row r="591" spans="3:65" ht="12" customHeight="1">
      <c r="C591" s="63"/>
      <c r="AB591" s="49"/>
      <c r="AF591" s="63" t="s">
        <v>5738</v>
      </c>
      <c r="AQ591" s="65" t="s">
        <v>2773</v>
      </c>
      <c r="AS591" s="65" t="s">
        <v>220</v>
      </c>
      <c r="BM591" s="44"/>
    </row>
    <row r="592" spans="3:65" ht="12" customHeight="1">
      <c r="C592" s="63"/>
      <c r="AB592" s="49"/>
      <c r="AF592" s="63" t="s">
        <v>5528</v>
      </c>
      <c r="AQ592" s="65" t="s">
        <v>2774</v>
      </c>
      <c r="AS592" s="65" t="s">
        <v>2504</v>
      </c>
      <c r="BM592" s="44"/>
    </row>
    <row r="593" spans="3:65" ht="12" customHeight="1">
      <c r="C593" s="63"/>
      <c r="AB593" s="49"/>
      <c r="AF593" s="63" t="s">
        <v>783</v>
      </c>
      <c r="AQ593" s="65" t="s">
        <v>2775</v>
      </c>
      <c r="AS593" s="65" t="s">
        <v>431</v>
      </c>
      <c r="BM593" s="44"/>
    </row>
    <row r="594" spans="3:65" ht="12" customHeight="1">
      <c r="C594" s="63"/>
      <c r="AB594" s="49"/>
      <c r="AF594" s="63" t="s">
        <v>6671</v>
      </c>
      <c r="AQ594" s="65" t="s">
        <v>2776</v>
      </c>
      <c r="AS594" s="65" t="s">
        <v>432</v>
      </c>
      <c r="BM594" s="44"/>
    </row>
    <row r="595" spans="3:65" ht="12" customHeight="1">
      <c r="C595" s="63"/>
      <c r="AB595" s="49"/>
      <c r="AF595" s="63" t="s">
        <v>6672</v>
      </c>
      <c r="AQ595" s="65" t="s">
        <v>2777</v>
      </c>
      <c r="AS595" s="65" t="s">
        <v>861</v>
      </c>
      <c r="BM595" s="44"/>
    </row>
    <row r="596" spans="3:65" ht="12" customHeight="1">
      <c r="C596" s="63"/>
      <c r="AB596" s="49"/>
      <c r="AF596" s="63" t="s">
        <v>5529</v>
      </c>
      <c r="AQ596" s="65" t="s">
        <v>2778</v>
      </c>
      <c r="AS596" s="63" t="s">
        <v>3316</v>
      </c>
      <c r="BM596" s="44"/>
    </row>
    <row r="597" spans="3:65" ht="12" customHeight="1">
      <c r="C597" s="63"/>
      <c r="AB597" s="49"/>
      <c r="AF597" s="63" t="s">
        <v>6237</v>
      </c>
      <c r="AQ597" s="65" t="s">
        <v>2779</v>
      </c>
      <c r="AS597" s="63" t="s">
        <v>1055</v>
      </c>
      <c r="BM597" s="44"/>
    </row>
    <row r="598" spans="3:65" ht="12" customHeight="1">
      <c r="C598" s="63"/>
      <c r="AB598" s="49"/>
      <c r="AF598" s="63" t="s">
        <v>6229</v>
      </c>
      <c r="AQ598" s="65" t="s">
        <v>2780</v>
      </c>
      <c r="AS598" s="65" t="s">
        <v>2505</v>
      </c>
      <c r="BM598" s="44"/>
    </row>
    <row r="599" spans="3:65" ht="12" customHeight="1">
      <c r="C599" s="63"/>
      <c r="AB599" s="49"/>
      <c r="AF599" s="63" t="s">
        <v>5739</v>
      </c>
      <c r="AQ599" s="65" t="s">
        <v>4580</v>
      </c>
      <c r="AS599" s="65" t="s">
        <v>2506</v>
      </c>
      <c r="BM599" s="44"/>
    </row>
    <row r="600" spans="3:65" ht="12" customHeight="1">
      <c r="C600" s="63"/>
      <c r="AB600" s="49"/>
      <c r="AF600" s="63" t="s">
        <v>5530</v>
      </c>
      <c r="AQ600" s="65" t="s">
        <v>2781</v>
      </c>
      <c r="AS600" s="65" t="s">
        <v>433</v>
      </c>
      <c r="BM600" s="44"/>
    </row>
    <row r="601" spans="3:65" ht="12" customHeight="1">
      <c r="C601" s="63"/>
      <c r="AB601" s="49"/>
      <c r="AF601" s="63" t="s">
        <v>5740</v>
      </c>
      <c r="AQ601" s="65" t="s">
        <v>512</v>
      </c>
      <c r="AS601" s="65" t="s">
        <v>2507</v>
      </c>
      <c r="BM601" s="44"/>
    </row>
    <row r="602" spans="3:65" ht="12" customHeight="1">
      <c r="C602" s="63"/>
      <c r="AB602" s="49"/>
      <c r="AF602" s="63" t="s">
        <v>6246</v>
      </c>
      <c r="AQ602" s="65" t="s">
        <v>2782</v>
      </c>
      <c r="AS602" s="63" t="s">
        <v>1371</v>
      </c>
      <c r="BM602" s="44"/>
    </row>
    <row r="603" spans="3:65" ht="12" customHeight="1">
      <c r="C603" s="63"/>
      <c r="AB603" s="49"/>
      <c r="AF603" s="63" t="s">
        <v>5531</v>
      </c>
      <c r="AQ603" s="65" t="s">
        <v>2783</v>
      </c>
      <c r="AS603" s="65" t="s">
        <v>4316</v>
      </c>
      <c r="BM603" s="44"/>
    </row>
    <row r="604" spans="3:65" ht="12" customHeight="1">
      <c r="C604" s="63"/>
      <c r="AB604" s="49"/>
      <c r="AF604" s="63" t="s">
        <v>6062</v>
      </c>
      <c r="AQ604" s="65" t="s">
        <v>2784</v>
      </c>
      <c r="AS604" s="65" t="s">
        <v>862</v>
      </c>
      <c r="BM604" s="44"/>
    </row>
    <row r="605" spans="3:65" ht="12" customHeight="1">
      <c r="C605" s="63"/>
      <c r="AB605" s="49"/>
      <c r="AF605" s="65" t="s">
        <v>731</v>
      </c>
      <c r="AQ605" s="65" t="s">
        <v>2785</v>
      </c>
      <c r="AS605" s="63" t="s">
        <v>122</v>
      </c>
      <c r="BM605" s="44"/>
    </row>
    <row r="606" spans="3:65" ht="12" customHeight="1">
      <c r="C606" s="63"/>
      <c r="AB606" s="49"/>
      <c r="AF606" s="63" t="s">
        <v>6232</v>
      </c>
      <c r="AQ606" s="66" t="s">
        <v>3004</v>
      </c>
      <c r="AS606" s="63" t="s">
        <v>3336</v>
      </c>
      <c r="BM606" s="44"/>
    </row>
    <row r="607" spans="3:65" ht="12" customHeight="1">
      <c r="C607" s="63"/>
      <c r="AB607" s="49"/>
      <c r="AF607" s="63" t="s">
        <v>6203</v>
      </c>
      <c r="AQ607" s="65" t="s">
        <v>2786</v>
      </c>
      <c r="AS607" s="65" t="s">
        <v>2508</v>
      </c>
      <c r="BM607" s="44"/>
    </row>
    <row r="608" spans="3:65" ht="12" customHeight="1">
      <c r="C608" s="63"/>
      <c r="AB608" s="49"/>
      <c r="AF608" s="63" t="s">
        <v>6201</v>
      </c>
      <c r="AQ608" s="65" t="s">
        <v>2787</v>
      </c>
      <c r="AS608" s="63" t="s">
        <v>863</v>
      </c>
      <c r="BM608" s="44"/>
    </row>
    <row r="609" spans="3:65" ht="12" customHeight="1">
      <c r="C609" s="63"/>
      <c r="AB609" s="49"/>
      <c r="AF609" s="63" t="s">
        <v>6205</v>
      </c>
      <c r="AQ609" s="65" t="s">
        <v>2788</v>
      </c>
      <c r="AS609" s="66" t="s">
        <v>3006</v>
      </c>
      <c r="BM609" s="44"/>
    </row>
    <row r="610" spans="3:65" ht="12" customHeight="1">
      <c r="C610" s="63"/>
      <c r="AB610" s="49"/>
      <c r="AF610" s="63" t="s">
        <v>6206</v>
      </c>
      <c r="AQ610" s="65" t="s">
        <v>4581</v>
      </c>
      <c r="AS610" s="63" t="s">
        <v>221</v>
      </c>
      <c r="BM610" s="44"/>
    </row>
    <row r="611" spans="3:65" ht="12" customHeight="1">
      <c r="C611" s="63"/>
      <c r="AB611" s="49"/>
      <c r="AF611" s="63" t="s">
        <v>6230</v>
      </c>
      <c r="AQ611" s="65" t="s">
        <v>2789</v>
      </c>
      <c r="AS611" s="63" t="s">
        <v>1206</v>
      </c>
      <c r="BM611" s="44"/>
    </row>
    <row r="612" spans="3:65" ht="12" customHeight="1">
      <c r="C612" s="63"/>
      <c r="AB612" s="49"/>
      <c r="AF612" s="65" t="s">
        <v>899</v>
      </c>
      <c r="AQ612" s="65" t="s">
        <v>7100</v>
      </c>
      <c r="AS612" s="63" t="s">
        <v>1098</v>
      </c>
      <c r="BM612" s="44"/>
    </row>
    <row r="613" spans="3:65" ht="12" customHeight="1">
      <c r="C613" s="63"/>
      <c r="AB613" s="49"/>
      <c r="AF613" s="63" t="s">
        <v>5532</v>
      </c>
      <c r="AQ613" s="65" t="s">
        <v>2791</v>
      </c>
      <c r="AS613" s="63" t="s">
        <v>3622</v>
      </c>
      <c r="BM613" s="44"/>
    </row>
    <row r="614" spans="3:65" ht="12" customHeight="1">
      <c r="C614" s="63"/>
      <c r="AB614" s="49"/>
      <c r="AF614" s="63" t="s">
        <v>6186</v>
      </c>
      <c r="AQ614" s="65" t="s">
        <v>2792</v>
      </c>
      <c r="AS614" s="65" t="s">
        <v>864</v>
      </c>
      <c r="BM614" s="44"/>
    </row>
    <row r="615" spans="3:65" ht="12" customHeight="1">
      <c r="C615" s="63"/>
      <c r="AB615" s="49"/>
      <c r="AF615" s="65" t="s">
        <v>4321</v>
      </c>
      <c r="AQ615" s="65" t="s">
        <v>2793</v>
      </c>
      <c r="AS615" s="63" t="s">
        <v>222</v>
      </c>
      <c r="BM615" s="44"/>
    </row>
    <row r="616" spans="3:65" ht="12" customHeight="1">
      <c r="C616" s="63"/>
      <c r="AB616" s="49"/>
      <c r="AF616" s="63" t="s">
        <v>5533</v>
      </c>
      <c r="AQ616" s="65" t="s">
        <v>2794</v>
      </c>
      <c r="AS616" s="65" t="s">
        <v>2509</v>
      </c>
      <c r="BM616" s="44"/>
    </row>
    <row r="617" spans="3:65" ht="12" customHeight="1">
      <c r="C617" s="63"/>
      <c r="AB617" s="49"/>
      <c r="AF617" s="65" t="s">
        <v>900</v>
      </c>
      <c r="AQ617" s="63" t="s">
        <v>4728</v>
      </c>
      <c r="AS617" s="63" t="s">
        <v>1436</v>
      </c>
      <c r="BM617" s="44"/>
    </row>
    <row r="618" spans="3:65" ht="12" customHeight="1">
      <c r="C618" s="63"/>
      <c r="AB618" s="49"/>
      <c r="AF618" s="65" t="s">
        <v>901</v>
      </c>
      <c r="AQ618" s="65" t="s">
        <v>2795</v>
      </c>
      <c r="AS618" s="65" t="s">
        <v>2510</v>
      </c>
      <c r="BM618" s="44"/>
    </row>
    <row r="619" spans="3:65" ht="12" customHeight="1">
      <c r="C619" s="63"/>
      <c r="AB619" s="49"/>
      <c r="AF619" s="63" t="s">
        <v>5534</v>
      </c>
      <c r="AQ619" s="65" t="s">
        <v>4771</v>
      </c>
      <c r="AS619" s="65" t="s">
        <v>865</v>
      </c>
      <c r="BM619" s="44"/>
    </row>
    <row r="620" spans="3:65" ht="12" customHeight="1">
      <c r="C620" s="63"/>
      <c r="AB620" s="49"/>
      <c r="AF620" s="63" t="s">
        <v>5874</v>
      </c>
      <c r="AQ620" s="65" t="s">
        <v>1310</v>
      </c>
      <c r="AS620" s="63" t="s">
        <v>1099</v>
      </c>
      <c r="BM620" s="44"/>
    </row>
    <row r="621" spans="3:65" ht="12" customHeight="1">
      <c r="C621" s="63"/>
      <c r="AB621" s="49"/>
      <c r="AF621" s="63" t="s">
        <v>5535</v>
      </c>
      <c r="AQ621" s="65" t="s">
        <v>2796</v>
      </c>
      <c r="AS621" s="63" t="s">
        <v>1451</v>
      </c>
      <c r="BM621" s="44"/>
    </row>
    <row r="622" spans="3:65" ht="12" customHeight="1">
      <c r="C622" s="63"/>
      <c r="AB622" s="49"/>
      <c r="AF622" s="63" t="s">
        <v>5536</v>
      </c>
      <c r="AQ622" s="63" t="s">
        <v>2963</v>
      </c>
      <c r="AS622" s="65" t="s">
        <v>2511</v>
      </c>
      <c r="BM622" s="44"/>
    </row>
    <row r="623" spans="3:65" ht="12" customHeight="1">
      <c r="C623" s="63"/>
      <c r="AB623" s="49"/>
      <c r="AF623" s="65" t="s">
        <v>902</v>
      </c>
      <c r="AQ623" s="65" t="s">
        <v>2797</v>
      </c>
      <c r="AS623" s="63" t="s">
        <v>223</v>
      </c>
      <c r="BM623" s="44"/>
    </row>
    <row r="624" spans="3:65" ht="12" customHeight="1">
      <c r="C624" s="63"/>
      <c r="AB624" s="49"/>
      <c r="AF624" s="63" t="s">
        <v>5741</v>
      </c>
      <c r="AQ624" s="63" t="s">
        <v>2978</v>
      </c>
      <c r="AS624" s="63" t="s">
        <v>224</v>
      </c>
      <c r="BM624" s="44"/>
    </row>
    <row r="625" spans="3:65" ht="12" customHeight="1">
      <c r="C625" s="63"/>
      <c r="AB625" s="49"/>
      <c r="AF625" s="63" t="s">
        <v>5537</v>
      </c>
      <c r="AQ625" s="65" t="s">
        <v>2798</v>
      </c>
      <c r="AS625" s="63" t="s">
        <v>1465</v>
      </c>
      <c r="BM625" s="44"/>
    </row>
    <row r="626" spans="3:65" ht="12" customHeight="1">
      <c r="C626" s="63"/>
      <c r="AB626" s="49"/>
      <c r="AF626" s="63" t="s">
        <v>5538</v>
      </c>
      <c r="AQ626" s="65" t="s">
        <v>2799</v>
      </c>
      <c r="AS626" s="65" t="s">
        <v>2512</v>
      </c>
      <c r="BM626" s="44"/>
    </row>
    <row r="627" spans="3:65" ht="12" customHeight="1">
      <c r="C627" s="63"/>
      <c r="AB627" s="49"/>
      <c r="AF627" s="65" t="s">
        <v>903</v>
      </c>
      <c r="AQ627" s="65" t="s">
        <v>7102</v>
      </c>
      <c r="AS627" s="65" t="s">
        <v>866</v>
      </c>
      <c r="BM627" s="44"/>
    </row>
    <row r="628" spans="3:65" ht="12" customHeight="1">
      <c r="C628" s="63"/>
      <c r="AB628" s="49"/>
      <c r="AF628" s="63" t="s">
        <v>5742</v>
      </c>
      <c r="AQ628" s="65" t="s">
        <v>2801</v>
      </c>
      <c r="AS628" s="65" t="s">
        <v>434</v>
      </c>
      <c r="BM628" s="44"/>
    </row>
    <row r="629" spans="3:65" ht="12" customHeight="1">
      <c r="C629" s="63"/>
      <c r="AB629" s="49"/>
      <c r="AF629" s="63" t="s">
        <v>5743</v>
      </c>
      <c r="AQ629" s="65" t="s">
        <v>2802</v>
      </c>
      <c r="AS629" s="65" t="s">
        <v>867</v>
      </c>
      <c r="BM629" s="44"/>
    </row>
    <row r="630" spans="3:65" ht="12" customHeight="1">
      <c r="C630" s="63"/>
      <c r="AB630" s="49"/>
      <c r="AF630" s="65" t="s">
        <v>4272</v>
      </c>
      <c r="AQ630" s="65" t="s">
        <v>2803</v>
      </c>
      <c r="AS630" s="65" t="s">
        <v>2513</v>
      </c>
      <c r="BM630" s="44"/>
    </row>
    <row r="631" spans="3:65" ht="12" customHeight="1">
      <c r="C631" s="63"/>
      <c r="AB631" s="49"/>
      <c r="AF631" s="63" t="s">
        <v>4261</v>
      </c>
      <c r="AQ631" s="65" t="s">
        <v>2804</v>
      </c>
      <c r="AS631" s="65" t="s">
        <v>2514</v>
      </c>
      <c r="BM631" s="44"/>
    </row>
    <row r="632" spans="3:65" ht="12" customHeight="1">
      <c r="C632" s="63"/>
      <c r="AB632" s="49"/>
      <c r="AF632" s="65" t="s">
        <v>904</v>
      </c>
      <c r="AQ632" s="65" t="s">
        <v>2805</v>
      </c>
      <c r="AS632" s="63" t="s">
        <v>3324</v>
      </c>
      <c r="BM632" s="44"/>
    </row>
    <row r="633" spans="3:65" ht="12" customHeight="1">
      <c r="C633" s="63"/>
      <c r="AB633" s="49"/>
      <c r="AF633" s="65" t="s">
        <v>905</v>
      </c>
      <c r="AQ633" s="65" t="s">
        <v>2806</v>
      </c>
      <c r="AS633" s="63" t="s">
        <v>225</v>
      </c>
      <c r="BM633" s="44"/>
    </row>
    <row r="634" spans="3:65" ht="12" customHeight="1">
      <c r="C634" s="63"/>
      <c r="AB634" s="49"/>
      <c r="AF634" s="63" t="s">
        <v>5744</v>
      </c>
      <c r="AQ634" s="65" t="s">
        <v>2807</v>
      </c>
      <c r="AS634" s="65" t="s">
        <v>868</v>
      </c>
      <c r="BM634" s="44"/>
    </row>
    <row r="635" spans="3:65" ht="12" customHeight="1">
      <c r="C635" s="63"/>
      <c r="AB635" s="49"/>
      <c r="AF635" s="63" t="s">
        <v>5539</v>
      </c>
      <c r="AQ635" s="65" t="s">
        <v>5259</v>
      </c>
      <c r="AS635" s="71" t="s">
        <v>1941</v>
      </c>
      <c r="BM635" s="44"/>
    </row>
    <row r="636" spans="3:65" ht="12" customHeight="1">
      <c r="C636" s="63"/>
      <c r="AB636" s="49"/>
      <c r="AF636" s="65" t="s">
        <v>906</v>
      </c>
      <c r="AQ636" s="65" t="s">
        <v>2809</v>
      </c>
      <c r="AS636" s="63" t="s">
        <v>356</v>
      </c>
      <c r="BM636" s="44"/>
    </row>
    <row r="637" spans="3:65" ht="12" customHeight="1">
      <c r="C637" s="63"/>
      <c r="AB637" s="49"/>
      <c r="AF637" s="63" t="s">
        <v>5745</v>
      </c>
      <c r="AQ637" s="63" t="s">
        <v>2964</v>
      </c>
      <c r="AS637" s="65" t="s">
        <v>2515</v>
      </c>
      <c r="BM637" s="44"/>
    </row>
    <row r="638" spans="3:65" ht="12" customHeight="1">
      <c r="C638" s="63"/>
      <c r="AB638" s="49"/>
      <c r="AF638" s="63" t="s">
        <v>6061</v>
      </c>
      <c r="AQ638" s="65" t="s">
        <v>2810</v>
      </c>
      <c r="AS638" s="65" t="s">
        <v>869</v>
      </c>
      <c r="BM638" s="44"/>
    </row>
    <row r="639" spans="3:65" ht="12" customHeight="1">
      <c r="C639" s="63"/>
      <c r="AB639" s="49"/>
      <c r="AF639" s="63" t="s">
        <v>6202</v>
      </c>
      <c r="AQ639" s="65" t="s">
        <v>2811</v>
      </c>
      <c r="AS639" s="65" t="s">
        <v>2516</v>
      </c>
      <c r="BM639" s="44"/>
    </row>
    <row r="640" spans="3:65" ht="12" customHeight="1">
      <c r="C640" s="63"/>
      <c r="AB640" s="49"/>
      <c r="AF640" s="65" t="s">
        <v>907</v>
      </c>
      <c r="AQ640" s="65" t="s">
        <v>4583</v>
      </c>
      <c r="AS640" s="63" t="s">
        <v>1087</v>
      </c>
      <c r="BM640" s="44"/>
    </row>
    <row r="641" spans="3:65" ht="12" customHeight="1">
      <c r="C641" s="63"/>
      <c r="AB641" s="49"/>
      <c r="AF641" s="65" t="s">
        <v>908</v>
      </c>
      <c r="AQ641" s="63" t="s">
        <v>2988</v>
      </c>
      <c r="AS641" s="65" t="s">
        <v>2517</v>
      </c>
      <c r="BM641" s="44"/>
    </row>
    <row r="642" spans="3:65" ht="12" customHeight="1">
      <c r="C642" s="63"/>
      <c r="AB642" s="49"/>
      <c r="AF642" s="63" t="s">
        <v>5746</v>
      </c>
      <c r="AQ642" s="65" t="s">
        <v>2949</v>
      </c>
      <c r="AS642" s="63" t="s">
        <v>1207</v>
      </c>
      <c r="BM642" s="44"/>
    </row>
    <row r="643" spans="3:65" ht="12" customHeight="1">
      <c r="C643" s="63"/>
      <c r="AB643" s="49"/>
      <c r="AF643" s="63" t="s">
        <v>5747</v>
      </c>
      <c r="AQ643" s="65" t="s">
        <v>2812</v>
      </c>
      <c r="AS643" s="63" t="s">
        <v>2960</v>
      </c>
      <c r="BM643" s="44"/>
    </row>
    <row r="644" spans="3:65" ht="12" customHeight="1">
      <c r="C644" s="63"/>
      <c r="AB644" s="49"/>
      <c r="AF644" s="65" t="s">
        <v>457</v>
      </c>
      <c r="AQ644" s="65" t="s">
        <v>2813</v>
      </c>
      <c r="AS644" s="63" t="s">
        <v>1057</v>
      </c>
      <c r="BM644" s="44"/>
    </row>
    <row r="645" spans="3:65" ht="12" customHeight="1">
      <c r="C645" s="63"/>
      <c r="AB645" s="49"/>
      <c r="AF645" s="63" t="s">
        <v>6286</v>
      </c>
      <c r="AQ645" s="65" t="s">
        <v>514</v>
      </c>
      <c r="AS645" s="65" t="s">
        <v>357</v>
      </c>
      <c r="BM645" s="44"/>
    </row>
    <row r="646" spans="3:65" ht="12" customHeight="1">
      <c r="C646" s="63"/>
      <c r="AB646" s="49"/>
      <c r="AF646" s="63" t="s">
        <v>5748</v>
      </c>
      <c r="AQ646" s="65" t="s">
        <v>2814</v>
      </c>
      <c r="AS646" s="63" t="s">
        <v>3597</v>
      </c>
      <c r="BM646" s="44"/>
    </row>
    <row r="647" spans="3:65" ht="12" customHeight="1">
      <c r="C647" s="63"/>
      <c r="AB647" s="49"/>
      <c r="AF647" s="65" t="s">
        <v>909</v>
      </c>
      <c r="AQ647" s="65" t="s">
        <v>4729</v>
      </c>
      <c r="AS647" s="63" t="s">
        <v>4548</v>
      </c>
      <c r="BM647" s="44"/>
    </row>
    <row r="648" spans="3:65" ht="12" customHeight="1">
      <c r="C648" s="63"/>
      <c r="AB648" s="49"/>
      <c r="AF648" s="63" t="s">
        <v>5749</v>
      </c>
      <c r="AQ648" s="65" t="s">
        <v>4730</v>
      </c>
      <c r="AS648" s="65" t="s">
        <v>2518</v>
      </c>
      <c r="BM648" s="44"/>
    </row>
    <row r="649" spans="3:65" ht="12" customHeight="1">
      <c r="C649" s="63"/>
      <c r="AB649" s="49"/>
      <c r="AF649" s="63" t="s">
        <v>5540</v>
      </c>
      <c r="AQ649" s="65" t="s">
        <v>2816</v>
      </c>
      <c r="AS649" s="65" t="s">
        <v>2519</v>
      </c>
      <c r="BM649" s="44"/>
    </row>
    <row r="650" spans="3:65" ht="12" customHeight="1">
      <c r="C650" s="63"/>
      <c r="AB650" s="49"/>
      <c r="AF650" s="63" t="s">
        <v>5541</v>
      </c>
      <c r="AQ650" s="65" t="s">
        <v>4731</v>
      </c>
      <c r="AS650" s="65" t="s">
        <v>107</v>
      </c>
      <c r="BM650" s="44"/>
    </row>
    <row r="651" spans="3:65" ht="12" customHeight="1">
      <c r="C651" s="63"/>
      <c r="AB651" s="49"/>
      <c r="AF651" s="65" t="s">
        <v>6088</v>
      </c>
      <c r="AQ651" s="65" t="s">
        <v>4732</v>
      </c>
      <c r="AS651" s="65" t="s">
        <v>2520</v>
      </c>
      <c r="BM651" s="44"/>
    </row>
    <row r="652" spans="3:65" ht="12" customHeight="1">
      <c r="C652" s="63"/>
      <c r="AB652" s="49"/>
      <c r="AF652" s="63" t="s">
        <v>5875</v>
      </c>
      <c r="AQ652" s="65" t="s">
        <v>4584</v>
      </c>
      <c r="AS652" s="65" t="s">
        <v>435</v>
      </c>
      <c r="BM652" s="44"/>
    </row>
    <row r="653" spans="3:65" ht="12" customHeight="1">
      <c r="C653" s="63"/>
      <c r="AB653" s="49"/>
      <c r="AF653" s="63" t="s">
        <v>5542</v>
      </c>
      <c r="AQ653" s="63" t="s">
        <v>2992</v>
      </c>
      <c r="AS653" s="65" t="s">
        <v>226</v>
      </c>
      <c r="BM653" s="44"/>
    </row>
    <row r="654" spans="3:65" ht="12" customHeight="1">
      <c r="C654" s="63"/>
      <c r="AB654" s="49"/>
      <c r="AF654" s="63" t="s">
        <v>5882</v>
      </c>
      <c r="AQ654" s="66" t="s">
        <v>2996</v>
      </c>
      <c r="AS654" s="65" t="s">
        <v>3097</v>
      </c>
      <c r="BM654" s="44"/>
    </row>
    <row r="655" spans="3:65" ht="12" customHeight="1">
      <c r="C655" s="63"/>
      <c r="AB655" s="49"/>
      <c r="AF655" s="63" t="s">
        <v>5750</v>
      </c>
      <c r="AQ655" s="65" t="s">
        <v>2819</v>
      </c>
      <c r="AS655" s="65" t="s">
        <v>2521</v>
      </c>
      <c r="BM655" s="44"/>
    </row>
    <row r="656" spans="3:65" ht="12" customHeight="1">
      <c r="C656" s="63"/>
      <c r="AB656" s="49"/>
      <c r="AF656" s="65" t="s">
        <v>458</v>
      </c>
      <c r="AQ656" s="65" t="s">
        <v>2820</v>
      </c>
      <c r="AS656" s="63" t="s">
        <v>789</v>
      </c>
      <c r="BM656" s="44"/>
    </row>
    <row r="657" spans="3:65" ht="12" customHeight="1">
      <c r="C657" s="63"/>
      <c r="AB657" s="49"/>
      <c r="AF657" s="63" t="s">
        <v>5751</v>
      </c>
      <c r="AQ657" s="65" t="s">
        <v>1319</v>
      </c>
      <c r="AS657" s="63" t="s">
        <v>1100</v>
      </c>
      <c r="BM657" s="44"/>
    </row>
    <row r="658" spans="3:65" ht="12" customHeight="1">
      <c r="C658" s="63"/>
      <c r="AB658" s="49"/>
      <c r="AF658" s="63" t="s">
        <v>5752</v>
      </c>
      <c r="AQ658" s="65" t="s">
        <v>2821</v>
      </c>
      <c r="AS658" s="65" t="s">
        <v>870</v>
      </c>
      <c r="BM658" s="44"/>
    </row>
    <row r="659" spans="3:65" ht="12" customHeight="1">
      <c r="C659" s="63"/>
      <c r="AB659" s="49"/>
      <c r="AF659" s="63" t="s">
        <v>5543</v>
      </c>
      <c r="AQ659" s="65" t="s">
        <v>2822</v>
      </c>
      <c r="AS659" s="63" t="s">
        <v>1466</v>
      </c>
      <c r="BM659" s="44"/>
    </row>
    <row r="660" spans="3:65" ht="12" customHeight="1">
      <c r="C660" s="63"/>
      <c r="AB660" s="49"/>
      <c r="AF660" s="63" t="s">
        <v>5544</v>
      </c>
      <c r="AQ660" s="63" t="s">
        <v>2966</v>
      </c>
      <c r="AS660" s="63" t="s">
        <v>227</v>
      </c>
      <c r="BM660" s="44"/>
    </row>
    <row r="661" spans="3:65" ht="12" customHeight="1">
      <c r="C661" s="63"/>
      <c r="AB661" s="49"/>
      <c r="AF661" s="65" t="s">
        <v>6087</v>
      </c>
      <c r="AQ661" s="65" t="s">
        <v>2823</v>
      </c>
      <c r="AS661" s="65" t="s">
        <v>4317</v>
      </c>
      <c r="BM661" s="44"/>
    </row>
    <row r="662" spans="3:65" ht="12" customHeight="1">
      <c r="C662" s="63"/>
      <c r="AB662" s="49"/>
      <c r="AF662" s="63" t="s">
        <v>5545</v>
      </c>
      <c r="AQ662" s="65" t="s">
        <v>2824</v>
      </c>
      <c r="AS662" s="69" t="s">
        <v>2022</v>
      </c>
      <c r="BM662" s="44"/>
    </row>
    <row r="663" spans="3:65" ht="12" customHeight="1">
      <c r="C663" s="63"/>
      <c r="AB663" s="49"/>
      <c r="AF663" s="63" t="s">
        <v>5753</v>
      </c>
      <c r="AQ663" s="65" t="s">
        <v>2825</v>
      </c>
      <c r="AS663" s="63" t="s">
        <v>228</v>
      </c>
      <c r="BM663" s="44"/>
    </row>
    <row r="664" spans="3:65" ht="12" customHeight="1">
      <c r="C664" s="63"/>
      <c r="AB664" s="49"/>
      <c r="AF664" s="63" t="s">
        <v>5546</v>
      </c>
      <c r="AQ664" s="65" t="s">
        <v>2826</v>
      </c>
      <c r="AS664" s="65" t="s">
        <v>2522</v>
      </c>
      <c r="BM664" s="44"/>
    </row>
    <row r="665" spans="3:65" ht="12" customHeight="1">
      <c r="C665" s="63"/>
      <c r="AB665" s="49"/>
      <c r="AF665" s="63" t="s">
        <v>5547</v>
      </c>
      <c r="AQ665" s="65" t="s">
        <v>4772</v>
      </c>
      <c r="AS665" s="65" t="s">
        <v>871</v>
      </c>
      <c r="BM665" s="44"/>
    </row>
    <row r="666" spans="3:65" ht="12" customHeight="1">
      <c r="C666" s="63"/>
      <c r="AB666" s="49"/>
      <c r="AF666" s="63" t="s">
        <v>6243</v>
      </c>
      <c r="AQ666" s="65" t="s">
        <v>2828</v>
      </c>
      <c r="AS666" s="65" t="s">
        <v>2523</v>
      </c>
      <c r="BM666" s="44"/>
    </row>
    <row r="667" spans="3:65" ht="12" customHeight="1">
      <c r="C667" s="63"/>
      <c r="AB667" s="49"/>
      <c r="AF667" s="63" t="s">
        <v>5754</v>
      </c>
      <c r="AQ667" s="65" t="s">
        <v>2829</v>
      </c>
      <c r="AS667" s="63" t="s">
        <v>1467</v>
      </c>
      <c r="BM667" s="44"/>
    </row>
    <row r="668" spans="3:65" ht="12" customHeight="1">
      <c r="C668" s="63"/>
      <c r="AB668" s="49"/>
      <c r="AF668" s="63" t="s">
        <v>5755</v>
      </c>
      <c r="AQ668" s="65" t="s">
        <v>2830</v>
      </c>
      <c r="AS668" s="65" t="s">
        <v>872</v>
      </c>
      <c r="BM668" s="44"/>
    </row>
    <row r="669" spans="3:65" ht="12" customHeight="1">
      <c r="C669" s="63"/>
      <c r="AB669" s="49"/>
      <c r="AF669" s="63" t="s">
        <v>5756</v>
      </c>
      <c r="AQ669" s="65" t="s">
        <v>345</v>
      </c>
      <c r="AS669" s="65" t="s">
        <v>1119</v>
      </c>
      <c r="BM669" s="44"/>
    </row>
    <row r="670" spans="3:65" ht="12" customHeight="1">
      <c r="C670" s="63"/>
      <c r="AB670" s="49"/>
      <c r="AF670" s="65" t="s">
        <v>910</v>
      </c>
      <c r="AQ670" s="65" t="s">
        <v>2831</v>
      </c>
      <c r="AS670" s="65" t="s">
        <v>2524</v>
      </c>
      <c r="BM670" s="44"/>
    </row>
    <row r="671" spans="3:65" ht="12" customHeight="1">
      <c r="C671" s="63"/>
      <c r="AB671" s="49"/>
      <c r="AF671" s="63" t="s">
        <v>785</v>
      </c>
      <c r="AQ671" s="65" t="s">
        <v>1323</v>
      </c>
      <c r="AS671" s="65" t="s">
        <v>873</v>
      </c>
      <c r="BM671" s="44"/>
    </row>
    <row r="672" spans="3:65" ht="12" customHeight="1">
      <c r="C672" s="63"/>
      <c r="AB672" s="49"/>
      <c r="AF672" s="65" t="s">
        <v>911</v>
      </c>
      <c r="AQ672" s="65" t="s">
        <v>2832</v>
      </c>
      <c r="AS672" s="65" t="s">
        <v>721</v>
      </c>
      <c r="BM672" s="44"/>
    </row>
    <row r="673" spans="3:65" ht="12" customHeight="1">
      <c r="C673" s="63"/>
      <c r="AB673" s="49"/>
      <c r="AF673" s="63" t="s">
        <v>5757</v>
      </c>
      <c r="AQ673" s="65" t="s">
        <v>2833</v>
      </c>
      <c r="AS673" s="65" t="s">
        <v>436</v>
      </c>
      <c r="BM673" s="44"/>
    </row>
    <row r="674" spans="3:65" ht="12" customHeight="1">
      <c r="C674" s="63"/>
      <c r="AB674" s="49"/>
      <c r="AF674" s="63" t="s">
        <v>5758</v>
      </c>
      <c r="AQ674" s="65" t="s">
        <v>2834</v>
      </c>
      <c r="AS674" s="65" t="s">
        <v>1211</v>
      </c>
      <c r="BM674" s="44"/>
    </row>
    <row r="675" spans="3:65" ht="12" customHeight="1">
      <c r="C675" s="63"/>
      <c r="AB675" s="49"/>
      <c r="AF675" s="65" t="s">
        <v>459</v>
      </c>
      <c r="AQ675" s="65" t="s">
        <v>2835</v>
      </c>
      <c r="AS675" s="63" t="s">
        <v>229</v>
      </c>
      <c r="BM675" s="44"/>
    </row>
    <row r="676" spans="3:65" ht="12" customHeight="1">
      <c r="C676" s="63"/>
      <c r="AB676" s="49"/>
      <c r="AF676" s="63" t="s">
        <v>6044</v>
      </c>
      <c r="AQ676" s="65" t="s">
        <v>2836</v>
      </c>
      <c r="AS676" s="63" t="s">
        <v>1139</v>
      </c>
      <c r="BM676" s="44"/>
    </row>
    <row r="677" spans="3:65" ht="12" customHeight="1">
      <c r="C677" s="63"/>
      <c r="AB677" s="49"/>
      <c r="AF677" s="63" t="s">
        <v>5548</v>
      </c>
      <c r="AQ677" s="65" t="s">
        <v>4585</v>
      </c>
      <c r="AS677" s="65" t="s">
        <v>874</v>
      </c>
      <c r="BM677" s="44"/>
    </row>
    <row r="678" spans="3:65" ht="12" customHeight="1">
      <c r="C678" s="63"/>
      <c r="AB678" s="49"/>
      <c r="AF678" s="63" t="s">
        <v>5759</v>
      </c>
      <c r="AQ678" s="65" t="s">
        <v>2837</v>
      </c>
      <c r="AS678" s="65" t="s">
        <v>230</v>
      </c>
      <c r="BM678" s="44"/>
    </row>
    <row r="679" spans="3:65" ht="12" customHeight="1">
      <c r="C679" s="63"/>
      <c r="AB679" s="49"/>
      <c r="AF679" s="65" t="s">
        <v>912</v>
      </c>
      <c r="AQ679" s="65" t="s">
        <v>2838</v>
      </c>
      <c r="AS679" s="65" t="s">
        <v>2525</v>
      </c>
      <c r="BM679" s="44"/>
    </row>
    <row r="680" spans="3:65" ht="12" customHeight="1">
      <c r="C680" s="63"/>
      <c r="AB680" s="49"/>
      <c r="AF680" s="63" t="s">
        <v>5760</v>
      </c>
      <c r="AQ680" s="67" t="s">
        <v>1217</v>
      </c>
      <c r="AS680" s="63" t="s">
        <v>1086</v>
      </c>
      <c r="BM680" s="44"/>
    </row>
    <row r="681" spans="3:65" ht="12" customHeight="1">
      <c r="C681" s="63"/>
      <c r="AB681" s="49"/>
      <c r="AF681" s="63" t="s">
        <v>5549</v>
      </c>
      <c r="AQ681" s="65" t="s">
        <v>6835</v>
      </c>
      <c r="AS681" s="65" t="s">
        <v>437</v>
      </c>
      <c r="BM681" s="44"/>
    </row>
    <row r="682" spans="3:65" ht="12" customHeight="1">
      <c r="C682" s="63"/>
      <c r="AB682" s="49"/>
      <c r="AF682" s="63" t="s">
        <v>5550</v>
      </c>
      <c r="AQ682" s="65" t="s">
        <v>6836</v>
      </c>
      <c r="AS682" s="66" t="s">
        <v>3003</v>
      </c>
      <c r="BM682" s="44"/>
    </row>
    <row r="683" spans="3:65" ht="12" customHeight="1">
      <c r="C683" s="63"/>
      <c r="AB683" s="49"/>
      <c r="AF683" s="65" t="s">
        <v>4350</v>
      </c>
      <c r="AQ683" s="65" t="s">
        <v>6837</v>
      </c>
      <c r="AS683" s="65" t="s">
        <v>875</v>
      </c>
      <c r="BM683" s="44"/>
    </row>
    <row r="684" spans="3:65" ht="12" customHeight="1">
      <c r="C684" s="63"/>
      <c r="AB684" s="49"/>
      <c r="AF684" s="65" t="s">
        <v>4352</v>
      </c>
      <c r="AQ684" s="65" t="s">
        <v>6838</v>
      </c>
      <c r="AS684" s="63" t="s">
        <v>4538</v>
      </c>
      <c r="BM684" s="44"/>
    </row>
    <row r="685" spans="3:65" ht="12" customHeight="1">
      <c r="C685" s="63"/>
      <c r="AB685" s="49"/>
      <c r="AF685" s="63" t="s">
        <v>6060</v>
      </c>
      <c r="AQ685" s="63" t="s">
        <v>6839</v>
      </c>
      <c r="AS685" s="63" t="s">
        <v>351</v>
      </c>
      <c r="BM685" s="44"/>
    </row>
    <row r="686" spans="3:65" ht="12" customHeight="1">
      <c r="C686" s="63"/>
      <c r="AB686" s="49"/>
      <c r="AF686" s="63" t="s">
        <v>780</v>
      </c>
      <c r="AQ686" s="65" t="s">
        <v>6840</v>
      </c>
      <c r="AS686" s="65" t="s">
        <v>4318</v>
      </c>
      <c r="BM686" s="44"/>
    </row>
    <row r="687" spans="3:65" ht="12" customHeight="1">
      <c r="C687" s="63"/>
      <c r="AB687" s="49"/>
      <c r="AF687" s="65" t="s">
        <v>4323</v>
      </c>
      <c r="AQ687" s="66" t="s">
        <v>6844</v>
      </c>
      <c r="AS687" s="65" t="s">
        <v>4550</v>
      </c>
      <c r="BM687" s="44"/>
    </row>
    <row r="688" spans="3:65" ht="12" customHeight="1">
      <c r="C688" s="63"/>
      <c r="AB688" s="49"/>
      <c r="AF688" s="65" t="s">
        <v>4563</v>
      </c>
      <c r="AQ688" s="66" t="s">
        <v>6841</v>
      </c>
      <c r="AS688" s="65" t="s">
        <v>2526</v>
      </c>
      <c r="BM688" s="44"/>
    </row>
    <row r="689" spans="3:65" ht="12" customHeight="1">
      <c r="C689" s="63"/>
      <c r="AB689" s="49"/>
      <c r="AF689" s="65" t="s">
        <v>732</v>
      </c>
      <c r="AQ689" s="66" t="s">
        <v>6842</v>
      </c>
      <c r="AS689" s="63" t="s">
        <v>1449</v>
      </c>
      <c r="BM689" s="44"/>
    </row>
    <row r="690" spans="3:65" ht="12" customHeight="1">
      <c r="C690" s="63"/>
      <c r="AB690" s="49"/>
      <c r="AF690" s="63" t="s">
        <v>5876</v>
      </c>
      <c r="AQ690" s="66" t="s">
        <v>5110</v>
      </c>
      <c r="AS690" s="65" t="s">
        <v>438</v>
      </c>
      <c r="BM690" s="44"/>
    </row>
    <row r="691" spans="3:65" ht="12" customHeight="1">
      <c r="C691" s="63"/>
      <c r="AB691" s="49"/>
      <c r="AF691" s="63" t="s">
        <v>6031</v>
      </c>
      <c r="AQ691" s="66" t="s">
        <v>6843</v>
      </c>
      <c r="AS691" s="65" t="s">
        <v>2034</v>
      </c>
      <c r="BM691" s="44"/>
    </row>
    <row r="692" spans="3:65" ht="12" customHeight="1">
      <c r="C692" s="63"/>
      <c r="AB692" s="49"/>
      <c r="AF692" s="63" t="s">
        <v>5761</v>
      </c>
      <c r="AQ692" s="66" t="s">
        <v>6845</v>
      </c>
      <c r="AS692" s="67" t="s">
        <v>3102</v>
      </c>
      <c r="BM692" s="44"/>
    </row>
    <row r="693" spans="3:65" ht="12" customHeight="1">
      <c r="C693" s="63"/>
      <c r="AB693" s="49"/>
      <c r="AF693" s="63" t="s">
        <v>6200</v>
      </c>
      <c r="AQ693" s="66" t="s">
        <v>6846</v>
      </c>
      <c r="AS693" s="65" t="s">
        <v>2527</v>
      </c>
      <c r="BM693" s="44"/>
    </row>
    <row r="694" spans="3:65" ht="12" customHeight="1">
      <c r="C694" s="63"/>
      <c r="AB694" s="49"/>
      <c r="AF694" s="65" t="s">
        <v>913</v>
      </c>
      <c r="AQ694" s="66" t="s">
        <v>2740</v>
      </c>
      <c r="AS694" s="65" t="s">
        <v>2528</v>
      </c>
      <c r="BM694" s="44"/>
    </row>
    <row r="695" spans="3:65" ht="12" customHeight="1">
      <c r="C695" s="63"/>
      <c r="AB695" s="49"/>
      <c r="AF695" s="65" t="s">
        <v>4324</v>
      </c>
      <c r="AQ695" s="66" t="s">
        <v>6847</v>
      </c>
      <c r="AS695" s="65" t="s">
        <v>2529</v>
      </c>
      <c r="BM695" s="44"/>
    </row>
    <row r="696" spans="3:65" ht="12" customHeight="1">
      <c r="C696" s="63"/>
      <c r="AB696" s="49"/>
      <c r="AF696" s="63" t="s">
        <v>757</v>
      </c>
      <c r="AQ696" s="66" t="s">
        <v>6848</v>
      </c>
      <c r="AS696" s="65" t="s">
        <v>722</v>
      </c>
      <c r="BM696" s="44"/>
    </row>
    <row r="697" spans="3:65" ht="12" customHeight="1">
      <c r="C697" s="63"/>
      <c r="AB697" s="49"/>
      <c r="AF697" s="63" t="s">
        <v>6048</v>
      </c>
      <c r="AQ697" s="63" t="s">
        <v>6849</v>
      </c>
      <c r="AS697" s="65" t="s">
        <v>439</v>
      </c>
      <c r="BM697" s="44"/>
    </row>
    <row r="698" spans="3:65" ht="12" customHeight="1">
      <c r="C698" s="63"/>
      <c r="AB698" s="49"/>
      <c r="AF698" s="63" t="s">
        <v>786</v>
      </c>
      <c r="AQ698" s="63" t="s">
        <v>2444</v>
      </c>
      <c r="AS698" s="65" t="s">
        <v>1049</v>
      </c>
      <c r="BM698" s="44"/>
    </row>
    <row r="699" spans="3:65" ht="12" customHeight="1">
      <c r="C699" s="63"/>
      <c r="AB699" s="49"/>
      <c r="AF699" s="63" t="s">
        <v>768</v>
      </c>
      <c r="AQ699" s="63" t="s">
        <v>1154</v>
      </c>
      <c r="AS699" s="63" t="s">
        <v>2973</v>
      </c>
      <c r="BM699" s="44"/>
    </row>
    <row r="700" spans="3:65" ht="12" customHeight="1">
      <c r="C700" s="63"/>
      <c r="AB700" s="49"/>
      <c r="AF700" s="65" t="s">
        <v>4136</v>
      </c>
      <c r="AQ700" s="63" t="s">
        <v>6850</v>
      </c>
      <c r="AS700" s="65" t="s">
        <v>2530</v>
      </c>
      <c r="BM700" s="44"/>
    </row>
    <row r="701" spans="3:65" ht="12" customHeight="1">
      <c r="C701" s="63"/>
      <c r="AB701" s="49"/>
      <c r="AF701" s="63" t="s">
        <v>6110</v>
      </c>
      <c r="AQ701" s="63" t="s">
        <v>6851</v>
      </c>
      <c r="AS701" s="63" t="s">
        <v>1547</v>
      </c>
      <c r="BM701" s="44"/>
    </row>
    <row r="702" spans="3:65" ht="12" customHeight="1">
      <c r="C702" s="63"/>
      <c r="AB702" s="49"/>
      <c r="AF702" s="63" t="s">
        <v>4564</v>
      </c>
      <c r="AQ702" s="63" t="s">
        <v>6852</v>
      </c>
      <c r="AS702" s="65" t="s">
        <v>440</v>
      </c>
      <c r="BM702" s="44"/>
    </row>
    <row r="703" spans="3:65" ht="12" customHeight="1">
      <c r="C703" s="63"/>
      <c r="AB703" s="49"/>
      <c r="AF703" s="65" t="s">
        <v>915</v>
      </c>
      <c r="AQ703" s="63" t="s">
        <v>6853</v>
      </c>
      <c r="AS703" s="65" t="s">
        <v>3618</v>
      </c>
      <c r="BM703" s="44"/>
    </row>
    <row r="704" spans="3:65" ht="12" customHeight="1">
      <c r="C704" s="63"/>
      <c r="AB704" s="49"/>
      <c r="AF704" s="63" t="s">
        <v>5551</v>
      </c>
      <c r="AQ704" s="63" t="s">
        <v>6854</v>
      </c>
      <c r="AS704" s="65" t="s">
        <v>1120</v>
      </c>
      <c r="BM704" s="44"/>
    </row>
    <row r="705" spans="3:65" ht="12" customHeight="1">
      <c r="C705" s="63"/>
      <c r="AB705" s="49"/>
      <c r="AF705" s="63" t="s">
        <v>5762</v>
      </c>
      <c r="AQ705" s="63" t="s">
        <v>6855</v>
      </c>
      <c r="AS705" s="63" t="s">
        <v>4551</v>
      </c>
      <c r="BM705" s="44"/>
    </row>
    <row r="706" spans="3:65" ht="12" customHeight="1">
      <c r="C706" s="63"/>
      <c r="AB706" s="49"/>
      <c r="AF706" s="63" t="s">
        <v>5552</v>
      </c>
      <c r="AS706" s="63" t="s">
        <v>3269</v>
      </c>
      <c r="BM706" s="44"/>
    </row>
    <row r="707" spans="3:65" ht="12" customHeight="1">
      <c r="C707" s="63"/>
      <c r="AB707" s="49"/>
      <c r="AF707" s="65" t="s">
        <v>916</v>
      </c>
      <c r="AS707" s="65" t="s">
        <v>723</v>
      </c>
      <c r="BM707" s="44"/>
    </row>
    <row r="708" spans="3:65" ht="12" customHeight="1">
      <c r="C708" s="63"/>
      <c r="AB708" s="49"/>
      <c r="AF708" s="63" t="s">
        <v>6136</v>
      </c>
      <c r="AS708" s="63" t="s">
        <v>231</v>
      </c>
      <c r="BM708" s="44"/>
    </row>
    <row r="709" spans="3:65" ht="12" customHeight="1">
      <c r="C709" s="63"/>
      <c r="AB709" s="49"/>
      <c r="AF709" s="63" t="s">
        <v>4348</v>
      </c>
      <c r="AS709" s="63" t="s">
        <v>232</v>
      </c>
      <c r="BM709" s="44"/>
    </row>
    <row r="710" spans="3:65" ht="12" customHeight="1">
      <c r="C710" s="63"/>
      <c r="AB710" s="49"/>
      <c r="AF710" s="63" t="s">
        <v>761</v>
      </c>
      <c r="AS710" s="65" t="s">
        <v>2531</v>
      </c>
      <c r="BM710" s="44"/>
    </row>
    <row r="711" spans="3:65" ht="12" customHeight="1">
      <c r="C711" s="63"/>
      <c r="AB711" s="49"/>
      <c r="AF711" s="65" t="s">
        <v>917</v>
      </c>
      <c r="AS711" s="65" t="s">
        <v>876</v>
      </c>
      <c r="BM711" s="44"/>
    </row>
    <row r="712" spans="3:65" ht="12" customHeight="1">
      <c r="C712" s="63"/>
      <c r="AB712" s="49"/>
      <c r="AF712" s="65" t="s">
        <v>918</v>
      </c>
      <c r="AS712" s="65" t="s">
        <v>877</v>
      </c>
      <c r="BM712" s="44"/>
    </row>
    <row r="713" spans="3:65" ht="12" customHeight="1">
      <c r="C713" s="63"/>
      <c r="AB713" s="49"/>
      <c r="AF713" s="63" t="s">
        <v>5763</v>
      </c>
      <c r="AS713" s="65" t="s">
        <v>724</v>
      </c>
      <c r="BM713" s="44"/>
    </row>
    <row r="714" spans="3:65" ht="12" customHeight="1">
      <c r="C714" s="63"/>
      <c r="AB714" s="49"/>
      <c r="AF714" s="65" t="s">
        <v>919</v>
      </c>
      <c r="AS714" s="63" t="s">
        <v>233</v>
      </c>
      <c r="BM714" s="44"/>
    </row>
    <row r="715" spans="3:65" ht="12" customHeight="1">
      <c r="C715" s="63"/>
      <c r="AB715" s="49"/>
      <c r="AF715" s="65" t="s">
        <v>4137</v>
      </c>
      <c r="AS715" s="65" t="s">
        <v>2532</v>
      </c>
      <c r="BM715" s="44"/>
    </row>
    <row r="716" spans="3:65" ht="12" customHeight="1">
      <c r="C716" s="63"/>
      <c r="AB716" s="49"/>
      <c r="AF716" s="63" t="s">
        <v>5868</v>
      </c>
      <c r="AS716" s="65" t="s">
        <v>2533</v>
      </c>
      <c r="BM716" s="44"/>
    </row>
    <row r="717" spans="3:65" ht="12" customHeight="1">
      <c r="C717" s="63"/>
      <c r="AB717" s="49"/>
      <c r="AF717" s="65" t="s">
        <v>460</v>
      </c>
      <c r="AS717" s="63" t="s">
        <v>234</v>
      </c>
      <c r="BM717" s="44"/>
    </row>
    <row r="718" spans="3:65" ht="12" customHeight="1">
      <c r="C718" s="63"/>
      <c r="AB718" s="49"/>
      <c r="AF718" s="63" t="s">
        <v>5764</v>
      </c>
      <c r="AS718" s="65" t="s">
        <v>1121</v>
      </c>
      <c r="BM718" s="44"/>
    </row>
    <row r="719" spans="3:65" ht="12" customHeight="1">
      <c r="C719" s="63"/>
      <c r="AB719" s="49"/>
      <c r="AF719" s="63" t="s">
        <v>5553</v>
      </c>
      <c r="AS719" s="65" t="s">
        <v>363</v>
      </c>
      <c r="BM719" s="44"/>
    </row>
    <row r="720" spans="3:65" ht="12" customHeight="1">
      <c r="C720" s="63"/>
      <c r="AB720" s="49"/>
      <c r="AF720" s="63" t="s">
        <v>5554</v>
      </c>
      <c r="AS720" s="65" t="s">
        <v>878</v>
      </c>
      <c r="BM720" s="44"/>
    </row>
    <row r="721" spans="3:65" ht="12" customHeight="1">
      <c r="C721" s="63"/>
      <c r="AB721" s="49"/>
      <c r="AF721" s="65" t="s">
        <v>921</v>
      </c>
      <c r="AS721" s="65" t="s">
        <v>441</v>
      </c>
      <c r="BM721" s="44"/>
    </row>
    <row r="722" spans="3:65" ht="12" customHeight="1">
      <c r="C722" s="63"/>
      <c r="AB722" s="49"/>
      <c r="AF722" s="65" t="s">
        <v>4138</v>
      </c>
      <c r="AS722" s="65" t="s">
        <v>879</v>
      </c>
      <c r="BM722" s="44"/>
    </row>
    <row r="723" spans="3:65" ht="12" customHeight="1">
      <c r="C723" s="63"/>
      <c r="AB723" s="49"/>
      <c r="AF723" s="63" t="s">
        <v>5555</v>
      </c>
      <c r="AS723" s="67" t="s">
        <v>3103</v>
      </c>
      <c r="BM723" s="44"/>
    </row>
    <row r="724" spans="3:65" ht="12" customHeight="1">
      <c r="C724" s="63"/>
      <c r="AB724" s="49"/>
      <c r="AF724" s="65" t="s">
        <v>923</v>
      </c>
      <c r="AS724" s="65" t="s">
        <v>2033</v>
      </c>
      <c r="BM724" s="44"/>
    </row>
    <row r="725" spans="3:65" ht="12" customHeight="1">
      <c r="C725" s="63"/>
      <c r="AB725" s="49"/>
      <c r="AF725" s="63" t="s">
        <v>5765</v>
      </c>
      <c r="AS725" s="65" t="s">
        <v>2032</v>
      </c>
      <c r="BM725" s="44"/>
    </row>
    <row r="726" spans="3:65" ht="12" customHeight="1">
      <c r="C726" s="63"/>
      <c r="AB726" s="49"/>
      <c r="AF726" s="63" t="s">
        <v>6140</v>
      </c>
      <c r="AS726" s="65" t="s">
        <v>4553</v>
      </c>
      <c r="BM726" s="44"/>
    </row>
    <row r="727" spans="3:65" ht="12" customHeight="1">
      <c r="C727" s="63"/>
      <c r="AB727" s="49"/>
      <c r="AF727" s="63" t="s">
        <v>5556</v>
      </c>
      <c r="AS727" s="63" t="s">
        <v>235</v>
      </c>
      <c r="BM727" s="44"/>
    </row>
    <row r="728" spans="3:65" ht="12" customHeight="1">
      <c r="C728" s="63"/>
      <c r="AB728" s="49"/>
      <c r="AF728" s="63" t="s">
        <v>5766</v>
      </c>
      <c r="AS728" s="63" t="s">
        <v>236</v>
      </c>
      <c r="BM728" s="44"/>
    </row>
    <row r="729" spans="3:65" ht="12" customHeight="1">
      <c r="C729" s="63"/>
      <c r="AB729" s="49"/>
      <c r="AF729" s="63" t="s">
        <v>6035</v>
      </c>
      <c r="AS729" s="65" t="s">
        <v>2534</v>
      </c>
      <c r="BM729" s="44"/>
    </row>
    <row r="730" spans="3:65" ht="12" customHeight="1">
      <c r="C730" s="63"/>
      <c r="AB730" s="49"/>
      <c r="AF730" s="65" t="s">
        <v>924</v>
      </c>
      <c r="AS730" s="65" t="s">
        <v>2535</v>
      </c>
      <c r="BM730" s="44"/>
    </row>
    <row r="731" spans="3:65" ht="12" customHeight="1">
      <c r="C731" s="63"/>
      <c r="AB731" s="49"/>
      <c r="AF731" s="63" t="s">
        <v>6097</v>
      </c>
      <c r="AS731" s="63" t="s">
        <v>237</v>
      </c>
      <c r="BM731" s="44"/>
    </row>
    <row r="732" spans="3:65" ht="12" customHeight="1">
      <c r="C732" s="63"/>
      <c r="AB732" s="49"/>
      <c r="AF732" s="63" t="s">
        <v>6094</v>
      </c>
      <c r="AS732" s="63" t="s">
        <v>3317</v>
      </c>
      <c r="BM732" s="44"/>
    </row>
    <row r="733" spans="3:65" ht="12" customHeight="1">
      <c r="C733" s="63"/>
      <c r="AB733" s="49"/>
      <c r="AF733" s="63" t="s">
        <v>4236</v>
      </c>
      <c r="AS733" s="65" t="s">
        <v>880</v>
      </c>
      <c r="BM733" s="44"/>
    </row>
    <row r="734" spans="3:65" ht="12" customHeight="1">
      <c r="C734" s="63"/>
      <c r="AB734" s="49"/>
      <c r="AF734" s="63" t="s">
        <v>5557</v>
      </c>
      <c r="AS734" s="65" t="s">
        <v>442</v>
      </c>
      <c r="BM734" s="44"/>
    </row>
    <row r="735" spans="3:65" ht="12" customHeight="1">
      <c r="C735" s="63"/>
      <c r="AB735" s="49"/>
      <c r="AF735" s="63" t="s">
        <v>5767</v>
      </c>
      <c r="AS735" s="65" t="s">
        <v>2536</v>
      </c>
      <c r="BM735" s="44"/>
    </row>
    <row r="736" spans="3:65" ht="12" customHeight="1">
      <c r="C736" s="63"/>
      <c r="AB736" s="49"/>
      <c r="AF736" s="65" t="s">
        <v>461</v>
      </c>
      <c r="AS736" s="65" t="s">
        <v>2537</v>
      </c>
      <c r="BM736" s="44"/>
    </row>
    <row r="737" spans="3:65" ht="12" customHeight="1">
      <c r="C737" s="63"/>
      <c r="AB737" s="49"/>
      <c r="AF737" s="63" t="s">
        <v>5768</v>
      </c>
      <c r="AS737" s="65" t="s">
        <v>881</v>
      </c>
      <c r="BM737" s="44"/>
    </row>
    <row r="738" spans="3:65" ht="12" customHeight="1">
      <c r="C738" s="63"/>
      <c r="AB738" s="49"/>
      <c r="AF738" s="63" t="s">
        <v>4241</v>
      </c>
      <c r="AS738" s="65" t="s">
        <v>443</v>
      </c>
      <c r="BM738" s="44"/>
    </row>
    <row r="739" spans="3:65" ht="12" customHeight="1">
      <c r="C739" s="63"/>
      <c r="AB739" s="49"/>
      <c r="AF739" s="65" t="s">
        <v>462</v>
      </c>
      <c r="AS739" s="65" t="s">
        <v>1447</v>
      </c>
      <c r="BM739" s="44"/>
    </row>
    <row r="740" spans="3:65" ht="12" customHeight="1">
      <c r="C740" s="63"/>
      <c r="AB740" s="49"/>
      <c r="AF740" s="63" t="s">
        <v>6023</v>
      </c>
      <c r="AS740" s="63" t="s">
        <v>1215</v>
      </c>
      <c r="BM740" s="44"/>
    </row>
    <row r="741" spans="3:65" ht="12" customHeight="1">
      <c r="C741" s="63"/>
      <c r="AB741" s="49"/>
      <c r="AF741" s="63" t="s">
        <v>6240</v>
      </c>
      <c r="AS741" s="63" t="s">
        <v>748</v>
      </c>
      <c r="BM741" s="44"/>
    </row>
    <row r="742" spans="3:65" ht="12" customHeight="1">
      <c r="C742" s="63"/>
      <c r="AB742" s="49"/>
      <c r="AF742" s="63" t="s">
        <v>6025</v>
      </c>
      <c r="AS742" s="65" t="s">
        <v>1216</v>
      </c>
      <c r="BM742" s="44"/>
    </row>
    <row r="743" spans="3:65" ht="12" customHeight="1">
      <c r="C743" s="63"/>
      <c r="AB743" s="49"/>
      <c r="AF743" s="63" t="s">
        <v>6019</v>
      </c>
      <c r="AS743" s="65" t="s">
        <v>882</v>
      </c>
      <c r="BM743" s="44"/>
    </row>
    <row r="744" spans="3:65" ht="12" customHeight="1">
      <c r="C744" s="63"/>
      <c r="AB744" s="49"/>
      <c r="AF744" s="63" t="s">
        <v>6020</v>
      </c>
      <c r="AS744" s="65" t="s">
        <v>444</v>
      </c>
      <c r="BM744" s="44"/>
    </row>
    <row r="745" spans="3:65" ht="12" customHeight="1">
      <c r="C745" s="63"/>
      <c r="AB745" s="49"/>
      <c r="AF745" s="63" t="s">
        <v>6014</v>
      </c>
      <c r="AS745" s="63" t="s">
        <v>238</v>
      </c>
      <c r="BM745" s="44"/>
    </row>
    <row r="746" spans="3:65" ht="12" customHeight="1">
      <c r="C746" s="63"/>
      <c r="AB746" s="49"/>
      <c r="AF746" s="63" t="s">
        <v>6257</v>
      </c>
      <c r="AS746" s="65" t="s">
        <v>725</v>
      </c>
      <c r="BM746" s="44"/>
    </row>
    <row r="747" spans="3:65" ht="12" customHeight="1">
      <c r="C747" s="63"/>
      <c r="AB747" s="49"/>
      <c r="AF747" s="63" t="s">
        <v>6024</v>
      </c>
      <c r="AS747" s="65" t="s">
        <v>1452</v>
      </c>
      <c r="BM747" s="44"/>
    </row>
    <row r="748" spans="3:65" ht="12" customHeight="1">
      <c r="C748" s="63"/>
      <c r="AB748" s="49"/>
      <c r="AF748" s="63" t="s">
        <v>6026</v>
      </c>
      <c r="AS748" s="65" t="s">
        <v>2538</v>
      </c>
      <c r="BM748" s="44"/>
    </row>
    <row r="749" spans="3:65" ht="12" customHeight="1">
      <c r="C749" s="63"/>
      <c r="AB749" s="49"/>
      <c r="AF749" s="63" t="s">
        <v>6242</v>
      </c>
      <c r="AS749" s="65" t="s">
        <v>2539</v>
      </c>
      <c r="BM749" s="44"/>
    </row>
    <row r="750" spans="3:65" ht="12" customHeight="1">
      <c r="C750" s="63"/>
      <c r="AB750" s="49"/>
      <c r="AF750" s="63" t="s">
        <v>6015</v>
      </c>
      <c r="AS750" s="65" t="s">
        <v>883</v>
      </c>
      <c r="BM750" s="44"/>
    </row>
    <row r="751" spans="3:65" ht="12" customHeight="1">
      <c r="C751" s="63"/>
      <c r="AB751" s="49"/>
      <c r="AF751" s="63" t="s">
        <v>6016</v>
      </c>
      <c r="AS751" s="65" t="s">
        <v>2540</v>
      </c>
      <c r="BM751" s="44"/>
    </row>
    <row r="752" spans="3:65" ht="12" customHeight="1">
      <c r="C752" s="63"/>
      <c r="AB752" s="49"/>
      <c r="AF752" s="63" t="s">
        <v>6028</v>
      </c>
      <c r="AS752" s="65" t="s">
        <v>2541</v>
      </c>
      <c r="BM752" s="44"/>
    </row>
    <row r="753" spans="3:65" ht="12" customHeight="1">
      <c r="C753" s="63"/>
      <c r="AB753" s="49"/>
      <c r="AF753" s="63" t="s">
        <v>6017</v>
      </c>
      <c r="AS753" s="65" t="s">
        <v>1218</v>
      </c>
      <c r="BM753" s="44"/>
    </row>
    <row r="754" spans="3:65" ht="12" customHeight="1">
      <c r="C754" s="63"/>
      <c r="AB754" s="49"/>
      <c r="AF754" s="63" t="s">
        <v>6018</v>
      </c>
      <c r="AS754" s="65" t="s">
        <v>884</v>
      </c>
      <c r="BM754" s="44"/>
    </row>
    <row r="755" spans="3:65" ht="12" customHeight="1">
      <c r="C755" s="63"/>
      <c r="AB755" s="49"/>
      <c r="AF755" s="63" t="s">
        <v>6021</v>
      </c>
      <c r="AS755" s="65" t="s">
        <v>2542</v>
      </c>
      <c r="BM755" s="44"/>
    </row>
    <row r="756" spans="3:65" ht="12" customHeight="1">
      <c r="C756" s="63"/>
      <c r="AB756" s="49"/>
      <c r="AF756" s="63" t="s">
        <v>6022</v>
      </c>
      <c r="AS756" s="65" t="s">
        <v>2543</v>
      </c>
      <c r="BM756" s="44"/>
    </row>
    <row r="757" spans="3:65" ht="12" customHeight="1">
      <c r="C757" s="63"/>
      <c r="AB757" s="49"/>
      <c r="AF757" s="63" t="s">
        <v>6029</v>
      </c>
      <c r="AS757" s="65" t="s">
        <v>885</v>
      </c>
      <c r="BM757" s="44"/>
    </row>
    <row r="758" spans="3:65" ht="12" customHeight="1">
      <c r="C758" s="63"/>
      <c r="AB758" s="49"/>
      <c r="AF758" s="63" t="s">
        <v>6027</v>
      </c>
      <c r="AS758" s="65" t="s">
        <v>1579</v>
      </c>
      <c r="BM758" s="44"/>
    </row>
    <row r="759" spans="3:65" ht="12" customHeight="1">
      <c r="C759" s="63"/>
      <c r="AB759" s="49"/>
      <c r="AF759" s="65" t="s">
        <v>263</v>
      </c>
      <c r="AS759" s="65" t="s">
        <v>726</v>
      </c>
      <c r="BM759" s="44"/>
    </row>
    <row r="760" spans="3:65" ht="12" customHeight="1">
      <c r="C760" s="63"/>
      <c r="AB760" s="49"/>
      <c r="AF760" s="65" t="s">
        <v>733</v>
      </c>
      <c r="AS760" s="63" t="s">
        <v>361</v>
      </c>
      <c r="BM760" s="44"/>
    </row>
    <row r="761" spans="3:65" ht="12" customHeight="1">
      <c r="C761" s="63"/>
      <c r="AB761" s="49"/>
      <c r="AF761" s="63" t="s">
        <v>4260</v>
      </c>
      <c r="AS761" s="63" t="s">
        <v>555</v>
      </c>
      <c r="BM761" s="44"/>
    </row>
    <row r="762" spans="3:65" ht="12" customHeight="1">
      <c r="C762" s="63"/>
      <c r="AB762" s="49"/>
      <c r="AF762" s="65" t="s">
        <v>925</v>
      </c>
      <c r="AS762" s="65" t="s">
        <v>886</v>
      </c>
      <c r="BM762" s="44"/>
    </row>
    <row r="763" spans="3:65" ht="12" customHeight="1">
      <c r="C763" s="63"/>
      <c r="AB763" s="49"/>
      <c r="AF763" s="63" t="s">
        <v>5558</v>
      </c>
      <c r="AS763" s="65" t="s">
        <v>4319</v>
      </c>
      <c r="BM763" s="44"/>
    </row>
    <row r="764" spans="3:65" ht="12" customHeight="1">
      <c r="C764" s="63"/>
      <c r="AB764" s="49"/>
      <c r="AF764" s="65" t="s">
        <v>463</v>
      </c>
      <c r="AS764" s="63" t="s">
        <v>3606</v>
      </c>
      <c r="BM764" s="44"/>
    </row>
    <row r="765" spans="3:65" ht="12" customHeight="1">
      <c r="C765" s="63"/>
      <c r="AB765" s="49"/>
      <c r="AF765" s="63" t="s">
        <v>6234</v>
      </c>
      <c r="AS765" s="63" t="s">
        <v>239</v>
      </c>
      <c r="BM765" s="44"/>
    </row>
    <row r="766" spans="3:65" ht="12" customHeight="1">
      <c r="C766" s="63"/>
      <c r="AB766" s="49"/>
      <c r="AF766" s="63" t="s">
        <v>4251</v>
      </c>
      <c r="AS766" s="65" t="s">
        <v>445</v>
      </c>
      <c r="BM766" s="44"/>
    </row>
    <row r="767" spans="3:65" ht="12" customHeight="1">
      <c r="C767" s="63"/>
      <c r="AB767" s="49"/>
      <c r="AF767" s="63" t="s">
        <v>5880</v>
      </c>
      <c r="AS767" s="65" t="s">
        <v>446</v>
      </c>
      <c r="BM767" s="44"/>
    </row>
    <row r="768" spans="3:65" ht="12" customHeight="1">
      <c r="C768" s="63"/>
      <c r="AB768" s="49"/>
      <c r="AF768" s="63" t="s">
        <v>5769</v>
      </c>
      <c r="AS768" s="63" t="s">
        <v>753</v>
      </c>
      <c r="BM768" s="44"/>
    </row>
    <row r="769" spans="3:65" ht="12" customHeight="1">
      <c r="C769" s="63"/>
      <c r="AB769" s="49"/>
      <c r="AF769" s="65" t="s">
        <v>926</v>
      </c>
      <c r="AS769" s="66" t="s">
        <v>1219</v>
      </c>
      <c r="BM769" s="44"/>
    </row>
    <row r="770" spans="3:65" ht="12" customHeight="1">
      <c r="C770" s="63"/>
      <c r="AB770" s="49"/>
      <c r="AF770" s="63" t="s">
        <v>6285</v>
      </c>
      <c r="AS770" s="65" t="s">
        <v>447</v>
      </c>
      <c r="BM770" s="44"/>
    </row>
    <row r="771" spans="3:65" ht="12" customHeight="1">
      <c r="C771" s="63"/>
      <c r="AB771" s="49"/>
      <c r="AF771" s="65" t="s">
        <v>4290</v>
      </c>
      <c r="AS771" s="63" t="s">
        <v>4449</v>
      </c>
      <c r="BM771" s="44"/>
    </row>
    <row r="772" spans="3:65" ht="12" customHeight="1">
      <c r="C772" s="63"/>
      <c r="AB772" s="49"/>
      <c r="AF772" s="63" t="s">
        <v>4282</v>
      </c>
      <c r="AS772" s="63" t="s">
        <v>1490</v>
      </c>
      <c r="BM772" s="44"/>
    </row>
    <row r="773" spans="3:65" ht="12" customHeight="1">
      <c r="C773" s="63"/>
      <c r="AB773" s="49"/>
      <c r="AF773" s="63" t="s">
        <v>464</v>
      </c>
      <c r="AS773" s="71" t="s">
        <v>1468</v>
      </c>
      <c r="BM773" s="44"/>
    </row>
    <row r="774" spans="3:65" ht="12" customHeight="1">
      <c r="C774" s="63"/>
      <c r="AB774" s="49"/>
      <c r="AF774" s="63" t="s">
        <v>5559</v>
      </c>
      <c r="AS774" s="65" t="s">
        <v>2544</v>
      </c>
      <c r="BM774" s="44"/>
    </row>
    <row r="775" spans="3:65" ht="12" customHeight="1">
      <c r="C775" s="63"/>
      <c r="AB775" s="49"/>
      <c r="AF775" s="65" t="s">
        <v>927</v>
      </c>
      <c r="AS775" s="65" t="s">
        <v>2545</v>
      </c>
      <c r="BM775" s="44"/>
    </row>
    <row r="776" spans="3:65" ht="12" customHeight="1">
      <c r="C776" s="63"/>
      <c r="AB776" s="49"/>
      <c r="AF776" s="63" t="s">
        <v>5770</v>
      </c>
      <c r="AS776" s="65" t="s">
        <v>1027</v>
      </c>
      <c r="BM776" s="44"/>
    </row>
    <row r="777" spans="3:65" ht="12" customHeight="1">
      <c r="C777" s="63"/>
      <c r="AB777" s="49"/>
      <c r="AF777" s="63" t="s">
        <v>5560</v>
      </c>
      <c r="AS777" s="65" t="s">
        <v>2546</v>
      </c>
      <c r="BM777" s="44"/>
    </row>
    <row r="778" spans="3:65" ht="12" customHeight="1">
      <c r="C778" s="63"/>
      <c r="AB778" s="49"/>
      <c r="AF778" s="63" t="s">
        <v>5771</v>
      </c>
      <c r="AS778" s="65" t="s">
        <v>1469</v>
      </c>
      <c r="BM778" s="44"/>
    </row>
    <row r="779" spans="3:65" ht="12" customHeight="1">
      <c r="C779" s="63"/>
      <c r="AB779" s="49"/>
      <c r="AF779" s="63" t="s">
        <v>5561</v>
      </c>
      <c r="AS779" s="65" t="s">
        <v>887</v>
      </c>
      <c r="BM779" s="44"/>
    </row>
    <row r="780" spans="3:65" ht="12" customHeight="1">
      <c r="C780" s="63"/>
      <c r="AB780" s="49"/>
      <c r="AF780" s="65" t="s">
        <v>928</v>
      </c>
      <c r="AS780" s="65" t="s">
        <v>888</v>
      </c>
      <c r="BM780" s="44"/>
    </row>
    <row r="781" spans="3:65" ht="12" customHeight="1">
      <c r="C781" s="63"/>
      <c r="AB781" s="49"/>
      <c r="AF781" s="63" t="s">
        <v>5772</v>
      </c>
      <c r="AS781" s="65" t="s">
        <v>515</v>
      </c>
      <c r="BM781" s="44"/>
    </row>
    <row r="782" spans="3:65" ht="12" customHeight="1">
      <c r="C782" s="63"/>
      <c r="AB782" s="49"/>
      <c r="AF782" s="63" t="s">
        <v>5773</v>
      </c>
      <c r="AS782" s="65" t="s">
        <v>448</v>
      </c>
      <c r="BM782" s="44"/>
    </row>
    <row r="783" spans="3:65" ht="12" customHeight="1">
      <c r="C783" s="63"/>
      <c r="AB783" s="49"/>
      <c r="AF783" s="63" t="s">
        <v>5562</v>
      </c>
      <c r="AS783" s="68" t="s">
        <v>240</v>
      </c>
      <c r="BM783" s="44"/>
    </row>
    <row r="784" spans="3:65" ht="12" customHeight="1">
      <c r="C784" s="63"/>
      <c r="AB784" s="49"/>
      <c r="AF784" s="63" t="s">
        <v>6046</v>
      </c>
      <c r="AS784" s="65" t="s">
        <v>2547</v>
      </c>
      <c r="BM784" s="44"/>
    </row>
    <row r="785" spans="3:65" ht="12" customHeight="1">
      <c r="C785" s="63"/>
      <c r="AB785" s="49"/>
      <c r="AF785" s="65" t="s">
        <v>4325</v>
      </c>
      <c r="AS785" s="63" t="s">
        <v>1942</v>
      </c>
      <c r="BM785" s="44"/>
    </row>
    <row r="786" spans="3:65" ht="12" customHeight="1">
      <c r="C786" s="63"/>
      <c r="AB786" s="49"/>
      <c r="AF786" s="63" t="s">
        <v>5774</v>
      </c>
      <c r="AS786" s="65" t="s">
        <v>449</v>
      </c>
      <c r="BM786" s="44"/>
    </row>
    <row r="787" spans="3:65" ht="12" customHeight="1">
      <c r="C787" s="63"/>
      <c r="AB787" s="49"/>
      <c r="AF787" s="63" t="s">
        <v>6037</v>
      </c>
      <c r="AS787" s="63" t="s">
        <v>3599</v>
      </c>
      <c r="BM787" s="44"/>
    </row>
    <row r="788" spans="3:65" ht="12" customHeight="1">
      <c r="C788" s="63"/>
      <c r="AB788" s="49"/>
      <c r="AF788" s="63" t="s">
        <v>5564</v>
      </c>
      <c r="AS788" s="65" t="s">
        <v>727</v>
      </c>
      <c r="BM788" s="44"/>
    </row>
    <row r="789" spans="3:65" ht="12" customHeight="1">
      <c r="C789" s="63"/>
      <c r="AB789" s="49"/>
      <c r="AF789" s="65" t="s">
        <v>465</v>
      </c>
      <c r="AS789" s="65" t="s">
        <v>2548</v>
      </c>
      <c r="BM789" s="44"/>
    </row>
    <row r="790" spans="3:65" ht="12" customHeight="1">
      <c r="C790" s="63"/>
      <c r="AB790" s="49"/>
      <c r="AF790" s="63" t="s">
        <v>6169</v>
      </c>
      <c r="AS790" s="65" t="s">
        <v>4554</v>
      </c>
      <c r="BM790" s="44"/>
    </row>
    <row r="791" spans="3:65" ht="12" customHeight="1">
      <c r="C791" s="63"/>
      <c r="AB791" s="49"/>
      <c r="AF791" s="63" t="s">
        <v>6124</v>
      </c>
      <c r="AS791" s="65" t="s">
        <v>2549</v>
      </c>
      <c r="BM791" s="44"/>
    </row>
    <row r="792" spans="3:65" ht="12" customHeight="1">
      <c r="C792" s="63"/>
      <c r="AB792" s="49"/>
      <c r="AF792" s="63" t="s">
        <v>5775</v>
      </c>
      <c r="AS792" s="63" t="s">
        <v>1512</v>
      </c>
      <c r="BM792" s="44"/>
    </row>
    <row r="793" spans="3:65" ht="12" customHeight="1">
      <c r="C793" s="63"/>
      <c r="AB793" s="49"/>
      <c r="AF793" s="63" t="s">
        <v>5565</v>
      </c>
      <c r="AS793" s="63" t="s">
        <v>3598</v>
      </c>
      <c r="BM793" s="44"/>
    </row>
    <row r="794" spans="3:65" ht="12" customHeight="1">
      <c r="C794" s="63"/>
      <c r="AB794" s="49"/>
      <c r="AF794" s="63" t="s">
        <v>5776</v>
      </c>
      <c r="AS794" s="63" t="s">
        <v>1470</v>
      </c>
      <c r="BM794" s="44"/>
    </row>
    <row r="795" spans="3:65" ht="12" customHeight="1">
      <c r="C795" s="63"/>
      <c r="AB795" s="49"/>
      <c r="AF795" s="63" t="s">
        <v>5566</v>
      </c>
      <c r="AS795" s="65" t="s">
        <v>2550</v>
      </c>
      <c r="BM795" s="44"/>
    </row>
    <row r="796" spans="3:65" ht="12" customHeight="1">
      <c r="C796" s="63"/>
      <c r="AB796" s="49"/>
      <c r="AF796" s="63" t="s">
        <v>5877</v>
      </c>
      <c r="AS796" s="65" t="s">
        <v>2551</v>
      </c>
      <c r="BM796" s="44"/>
    </row>
    <row r="797" spans="3:65" ht="12" customHeight="1">
      <c r="C797" s="63"/>
      <c r="AB797" s="49"/>
      <c r="AF797" s="63" t="s">
        <v>5567</v>
      </c>
      <c r="AS797" s="65" t="s">
        <v>889</v>
      </c>
      <c r="BM797" s="44"/>
    </row>
    <row r="798" spans="3:65" ht="12" customHeight="1">
      <c r="C798" s="63"/>
      <c r="AB798" s="49"/>
      <c r="AF798" s="63" t="s">
        <v>5866</v>
      </c>
      <c r="AS798" s="65" t="s">
        <v>241</v>
      </c>
      <c r="BM798" s="44"/>
    </row>
    <row r="799" spans="3:65" ht="12" customHeight="1">
      <c r="C799" s="63"/>
      <c r="AB799" s="49"/>
      <c r="AF799" s="63" t="s">
        <v>4267</v>
      </c>
      <c r="AS799" s="65" t="s">
        <v>2552</v>
      </c>
      <c r="BM799" s="44"/>
    </row>
    <row r="800" spans="3:65" ht="12" customHeight="1">
      <c r="C800" s="63"/>
      <c r="AB800" s="49"/>
      <c r="AF800" s="63" t="s">
        <v>4245</v>
      </c>
      <c r="AS800" s="65" t="s">
        <v>1421</v>
      </c>
      <c r="BM800" s="44"/>
    </row>
    <row r="801" spans="3:65" ht="12" customHeight="1">
      <c r="C801" s="63"/>
      <c r="AB801" s="49"/>
      <c r="AF801" s="63" t="s">
        <v>5637</v>
      </c>
      <c r="AS801" s="63" t="s">
        <v>1672</v>
      </c>
      <c r="BM801" s="44"/>
    </row>
    <row r="802" spans="3:65" ht="12" customHeight="1">
      <c r="C802" s="63"/>
      <c r="AB802" s="49"/>
      <c r="AF802" s="63" t="s">
        <v>5568</v>
      </c>
      <c r="AS802" s="65" t="s">
        <v>2553</v>
      </c>
      <c r="BM802" s="44"/>
    </row>
    <row r="803" spans="3:65" ht="12" customHeight="1">
      <c r="C803" s="63"/>
      <c r="AB803" s="49"/>
      <c r="AF803" s="65" t="s">
        <v>929</v>
      </c>
      <c r="AS803" s="65" t="s">
        <v>2554</v>
      </c>
      <c r="BM803" s="44"/>
    </row>
    <row r="804" spans="3:65" ht="12" customHeight="1">
      <c r="C804" s="63"/>
      <c r="AB804" s="49"/>
      <c r="AF804" s="63" t="s">
        <v>5777</v>
      </c>
      <c r="AS804" s="65" t="s">
        <v>2555</v>
      </c>
      <c r="BM804" s="44"/>
    </row>
    <row r="805" spans="3:65" ht="12" customHeight="1">
      <c r="C805" s="63"/>
      <c r="AB805" s="49"/>
      <c r="AF805" s="63" t="s">
        <v>5778</v>
      </c>
      <c r="AS805" s="65" t="s">
        <v>890</v>
      </c>
      <c r="BM805" s="44"/>
    </row>
    <row r="806" spans="3:65" ht="12" customHeight="1">
      <c r="C806" s="63"/>
      <c r="AB806" s="49"/>
      <c r="AF806" s="65" t="s">
        <v>930</v>
      </c>
      <c r="AS806" s="65" t="s">
        <v>891</v>
      </c>
      <c r="BM806" s="44"/>
    </row>
    <row r="807" spans="3:65" ht="12" customHeight="1">
      <c r="C807" s="63"/>
      <c r="AB807" s="49"/>
      <c r="AF807" s="63" t="s">
        <v>4287</v>
      </c>
      <c r="AS807" s="65" t="s">
        <v>2556</v>
      </c>
      <c r="BM807" s="44"/>
    </row>
    <row r="808" spans="3:65" ht="12" customHeight="1">
      <c r="C808" s="63"/>
      <c r="AB808" s="49"/>
      <c r="AF808" s="63" t="s">
        <v>5779</v>
      </c>
      <c r="AS808" s="65" t="s">
        <v>892</v>
      </c>
      <c r="BM808" s="44"/>
    </row>
    <row r="809" spans="3:65" ht="12" customHeight="1">
      <c r="C809" s="63"/>
      <c r="AB809" s="49"/>
      <c r="AF809" s="65" t="s">
        <v>931</v>
      </c>
      <c r="AS809" s="69" t="s">
        <v>383</v>
      </c>
      <c r="BM809" s="44"/>
    </row>
    <row r="810" spans="3:65" ht="12" customHeight="1">
      <c r="C810" s="63"/>
      <c r="AB810" s="49"/>
      <c r="AF810" s="65" t="s">
        <v>932</v>
      </c>
      <c r="AS810" s="65" t="s">
        <v>242</v>
      </c>
      <c r="BM810" s="44"/>
    </row>
    <row r="811" spans="3:65" ht="12" customHeight="1">
      <c r="C811" s="63"/>
      <c r="AB811" s="49"/>
      <c r="AF811" s="63" t="s">
        <v>5780</v>
      </c>
      <c r="AS811" s="63" t="s">
        <v>380</v>
      </c>
      <c r="BM811" s="44"/>
    </row>
    <row r="812" spans="3:65" ht="12" customHeight="1">
      <c r="C812" s="63"/>
      <c r="AB812" s="49"/>
      <c r="AF812" s="65" t="s">
        <v>267</v>
      </c>
      <c r="AS812" s="63" t="s">
        <v>243</v>
      </c>
      <c r="BM812" s="44"/>
    </row>
    <row r="813" spans="3:65" ht="12" customHeight="1">
      <c r="C813" s="63"/>
      <c r="AB813" s="49"/>
      <c r="AF813" s="63" t="s">
        <v>4283</v>
      </c>
      <c r="AS813" s="65" t="s">
        <v>450</v>
      </c>
      <c r="BM813" s="44"/>
    </row>
    <row r="814" spans="3:65" ht="12" customHeight="1">
      <c r="C814" s="63"/>
      <c r="AB814" s="49"/>
      <c r="AF814" s="65" t="s">
        <v>466</v>
      </c>
      <c r="AS814" s="65" t="s">
        <v>451</v>
      </c>
      <c r="BM814" s="44"/>
    </row>
    <row r="815" spans="3:65" ht="12" customHeight="1">
      <c r="C815" s="63"/>
      <c r="AB815" s="49"/>
      <c r="AF815" s="63" t="s">
        <v>5639</v>
      </c>
      <c r="AS815" s="65" t="s">
        <v>2557</v>
      </c>
      <c r="BM815" s="44"/>
    </row>
    <row r="816" spans="3:65" ht="12" customHeight="1">
      <c r="C816" s="63"/>
      <c r="AB816" s="49"/>
      <c r="AF816" s="63" t="s">
        <v>759</v>
      </c>
      <c r="AS816" s="63" t="s">
        <v>4453</v>
      </c>
      <c r="BM816" s="44"/>
    </row>
    <row r="817" spans="3:65" ht="12" customHeight="1">
      <c r="C817" s="63"/>
      <c r="AB817" s="49"/>
      <c r="AF817" s="65" t="s">
        <v>467</v>
      </c>
      <c r="AS817" s="65" t="s">
        <v>1221</v>
      </c>
      <c r="BM817" s="44"/>
    </row>
    <row r="818" spans="3:65" ht="12" customHeight="1">
      <c r="C818" s="63"/>
      <c r="AB818" s="49"/>
      <c r="AF818" s="65" t="s">
        <v>468</v>
      </c>
      <c r="AS818" s="63" t="s">
        <v>124</v>
      </c>
      <c r="BM818" s="44"/>
    </row>
    <row r="819" spans="3:65" ht="12" customHeight="1">
      <c r="C819" s="63"/>
      <c r="AB819" s="49"/>
      <c r="AF819" s="65" t="s">
        <v>4326</v>
      </c>
      <c r="AS819" s="65" t="s">
        <v>893</v>
      </c>
      <c r="BM819" s="44"/>
    </row>
    <row r="820" spans="3:65" ht="12" customHeight="1">
      <c r="C820" s="63"/>
      <c r="AB820" s="49"/>
      <c r="AF820" s="65" t="s">
        <v>933</v>
      </c>
      <c r="AS820" s="65" t="s">
        <v>3639</v>
      </c>
      <c r="BM820" s="44"/>
    </row>
    <row r="821" spans="3:65" ht="12" customHeight="1">
      <c r="C821" s="63"/>
      <c r="AB821" s="49"/>
      <c r="AF821" s="63" t="s">
        <v>4296</v>
      </c>
      <c r="AS821" s="65" t="s">
        <v>452</v>
      </c>
      <c r="BM821" s="44"/>
    </row>
    <row r="822" spans="3:65" ht="12" customHeight="1">
      <c r="C822" s="63"/>
      <c r="AB822" s="49"/>
      <c r="AF822" s="63" t="s">
        <v>6275</v>
      </c>
      <c r="AS822" s="65" t="s">
        <v>894</v>
      </c>
      <c r="BM822" s="44"/>
    </row>
    <row r="823" spans="3:65" ht="12" customHeight="1">
      <c r="C823" s="63"/>
      <c r="AB823" s="49"/>
      <c r="AF823" s="63" t="s">
        <v>5569</v>
      </c>
      <c r="AS823" s="65" t="s">
        <v>895</v>
      </c>
      <c r="BM823" s="44"/>
    </row>
    <row r="824" spans="3:65" ht="12" customHeight="1">
      <c r="C824" s="63"/>
      <c r="AB824" s="49"/>
      <c r="AF824" s="63" t="s">
        <v>5781</v>
      </c>
      <c r="AS824" s="63" t="s">
        <v>244</v>
      </c>
      <c r="BM824" s="44"/>
    </row>
    <row r="825" spans="3:65" ht="12" customHeight="1">
      <c r="C825" s="63"/>
      <c r="AB825" s="49"/>
      <c r="AF825" s="65" t="s">
        <v>934</v>
      </c>
      <c r="AS825" s="63" t="s">
        <v>1341</v>
      </c>
      <c r="BM825" s="44"/>
    </row>
    <row r="826" spans="3:65" ht="12" customHeight="1">
      <c r="C826" s="63"/>
      <c r="AB826" s="49"/>
      <c r="AF826" s="63" t="s">
        <v>758</v>
      </c>
      <c r="AS826" s="69" t="s">
        <v>3273</v>
      </c>
      <c r="BM826" s="44"/>
    </row>
    <row r="827" spans="3:65" ht="12" customHeight="1">
      <c r="C827" s="63"/>
      <c r="AB827" s="49"/>
      <c r="AF827" s="63" t="s">
        <v>5887</v>
      </c>
      <c r="AS827" s="71" t="s">
        <v>1513</v>
      </c>
      <c r="BM827" s="44"/>
    </row>
    <row r="828" spans="3:65" ht="12" customHeight="1">
      <c r="C828" s="63"/>
      <c r="AB828" s="49"/>
      <c r="AF828" s="65" t="s">
        <v>935</v>
      </c>
      <c r="AS828" s="63" t="s">
        <v>245</v>
      </c>
      <c r="BM828" s="44"/>
    </row>
    <row r="829" spans="3:65" ht="12" customHeight="1">
      <c r="C829" s="63"/>
      <c r="AB829" s="49"/>
      <c r="AF829" s="63" t="s">
        <v>5782</v>
      </c>
      <c r="AS829" s="63" t="s">
        <v>1222</v>
      </c>
      <c r="BM829" s="44"/>
    </row>
    <row r="830" spans="3:65" ht="12" customHeight="1">
      <c r="C830" s="63"/>
      <c r="AB830" s="49"/>
      <c r="AF830" s="63" t="s">
        <v>5783</v>
      </c>
      <c r="AS830" s="65" t="s">
        <v>2558</v>
      </c>
      <c r="BM830" s="44"/>
    </row>
    <row r="831" spans="3:65" ht="12" customHeight="1">
      <c r="C831" s="63"/>
      <c r="AB831" s="49"/>
      <c r="AF831" s="63" t="s">
        <v>5784</v>
      </c>
      <c r="AS831" s="69" t="s">
        <v>1551</v>
      </c>
      <c r="BM831" s="44"/>
    </row>
    <row r="832" spans="3:65" ht="12" customHeight="1">
      <c r="C832" s="63"/>
      <c r="AB832" s="49"/>
      <c r="AF832" s="65" t="s">
        <v>936</v>
      </c>
      <c r="AS832" s="70" t="s">
        <v>1514</v>
      </c>
      <c r="BM832" s="44"/>
    </row>
    <row r="833" spans="3:65" ht="12" customHeight="1">
      <c r="C833" s="63"/>
      <c r="AB833" s="49"/>
      <c r="AF833" s="65" t="s">
        <v>469</v>
      </c>
      <c r="AS833" s="70" t="s">
        <v>1515</v>
      </c>
      <c r="BM833" s="44"/>
    </row>
    <row r="834" spans="3:65" ht="12" customHeight="1">
      <c r="C834" s="63"/>
      <c r="AB834" s="49"/>
      <c r="AF834" s="63" t="s">
        <v>6228</v>
      </c>
      <c r="AS834" s="70" t="s">
        <v>1516</v>
      </c>
      <c r="BM834" s="44"/>
    </row>
    <row r="835" spans="3:65" ht="12" customHeight="1">
      <c r="C835" s="63"/>
      <c r="AB835" s="49"/>
      <c r="AF835" s="63" t="s">
        <v>6166</v>
      </c>
      <c r="AS835" s="70" t="s">
        <v>1517</v>
      </c>
      <c r="BM835" s="44"/>
    </row>
    <row r="836" spans="3:65" ht="12" customHeight="1">
      <c r="C836" s="63"/>
      <c r="AB836" s="49"/>
      <c r="AF836" s="63" t="s">
        <v>5785</v>
      </c>
      <c r="AS836" s="70" t="s">
        <v>1518</v>
      </c>
      <c r="BM836" s="44"/>
    </row>
    <row r="837" spans="3:65" ht="12" customHeight="1">
      <c r="C837" s="63"/>
      <c r="AB837" s="49"/>
      <c r="AF837" s="65" t="s">
        <v>937</v>
      </c>
      <c r="AS837" s="63" t="s">
        <v>246</v>
      </c>
      <c r="BM837" s="44"/>
    </row>
    <row r="838" spans="3:65" ht="12" customHeight="1">
      <c r="C838" s="63"/>
      <c r="AB838" s="49"/>
      <c r="AF838" s="63" t="s">
        <v>5570</v>
      </c>
      <c r="AS838" s="65" t="s">
        <v>2559</v>
      </c>
      <c r="BM838" s="44"/>
    </row>
    <row r="839" spans="3:65" ht="12" customHeight="1">
      <c r="C839" s="63"/>
      <c r="AB839" s="49"/>
      <c r="AF839" s="65" t="s">
        <v>938</v>
      </c>
      <c r="AS839" s="65" t="s">
        <v>4556</v>
      </c>
      <c r="BM839" s="44"/>
    </row>
    <row r="840" spans="3:65" ht="12" customHeight="1">
      <c r="C840" s="63"/>
      <c r="AB840" s="49"/>
      <c r="AF840" s="63" t="s">
        <v>5571</v>
      </c>
      <c r="AS840" s="65" t="s">
        <v>2560</v>
      </c>
      <c r="BM840" s="44"/>
    </row>
    <row r="841" spans="3:65" ht="12" customHeight="1">
      <c r="C841" s="63"/>
      <c r="AB841" s="49"/>
      <c r="AF841" s="63" t="s">
        <v>6214</v>
      </c>
      <c r="AS841" s="63" t="s">
        <v>3558</v>
      </c>
      <c r="BM841" s="44"/>
    </row>
    <row r="842" spans="3:65" ht="12" customHeight="1">
      <c r="C842" s="63"/>
      <c r="AB842" s="49"/>
      <c r="AF842" s="63" t="s">
        <v>6117</v>
      </c>
      <c r="AS842" s="65" t="s">
        <v>1422</v>
      </c>
      <c r="BM842" s="44"/>
    </row>
    <row r="843" spans="3:65" ht="12" customHeight="1">
      <c r="C843" s="63"/>
      <c r="AB843" s="49"/>
      <c r="AF843" s="63" t="s">
        <v>6059</v>
      </c>
      <c r="AS843" s="65" t="s">
        <v>453</v>
      </c>
      <c r="BM843" s="44"/>
    </row>
    <row r="844" spans="3:65" ht="12" customHeight="1">
      <c r="C844" s="63"/>
      <c r="AB844" s="49"/>
      <c r="AF844" s="63" t="s">
        <v>5786</v>
      </c>
      <c r="AS844" s="69" t="s">
        <v>247</v>
      </c>
      <c r="BM844" s="44"/>
    </row>
    <row r="845" spans="3:65" ht="12" customHeight="1">
      <c r="C845" s="63"/>
      <c r="AB845" s="49"/>
      <c r="AF845" s="63" t="s">
        <v>6100</v>
      </c>
      <c r="AS845" s="65" t="s">
        <v>896</v>
      </c>
      <c r="BM845" s="44"/>
    </row>
    <row r="846" spans="3:65" ht="12" customHeight="1">
      <c r="C846" s="63"/>
      <c r="AB846" s="49"/>
      <c r="AF846" s="63" t="s">
        <v>5572</v>
      </c>
      <c r="AS846" s="63" t="s">
        <v>1519</v>
      </c>
      <c r="BM846" s="44"/>
    </row>
    <row r="847" spans="3:65" ht="12" customHeight="1">
      <c r="C847" s="63"/>
      <c r="AB847" s="49"/>
      <c r="AF847" s="63" t="s">
        <v>5787</v>
      </c>
      <c r="AS847" s="70" t="s">
        <v>248</v>
      </c>
      <c r="BM847" s="44"/>
    </row>
    <row r="848" spans="3:65" ht="12" customHeight="1">
      <c r="C848" s="63"/>
      <c r="AB848" s="49"/>
      <c r="AF848" s="63" t="s">
        <v>5788</v>
      </c>
      <c r="AS848" s="65" t="s">
        <v>2561</v>
      </c>
      <c r="BM848" s="44"/>
    </row>
    <row r="849" spans="3:65" ht="12" customHeight="1">
      <c r="C849" s="63"/>
      <c r="AB849" s="49"/>
      <c r="AF849" s="65" t="s">
        <v>939</v>
      </c>
      <c r="AS849" s="65" t="s">
        <v>2562</v>
      </c>
      <c r="BM849" s="44"/>
    </row>
    <row r="850" spans="3:65" ht="12" customHeight="1">
      <c r="C850" s="63"/>
      <c r="AB850" s="49"/>
      <c r="AF850" s="63" t="s">
        <v>5573</v>
      </c>
      <c r="AS850" s="65" t="s">
        <v>1423</v>
      </c>
      <c r="BM850" s="44"/>
    </row>
    <row r="851" spans="3:65" ht="12" customHeight="1">
      <c r="C851" s="63"/>
      <c r="AB851" s="49"/>
      <c r="AF851" s="63" t="s">
        <v>5574</v>
      </c>
      <c r="AS851" s="66" t="s">
        <v>2563</v>
      </c>
      <c r="BM851" s="44"/>
    </row>
    <row r="852" spans="3:65" ht="12" customHeight="1">
      <c r="C852" s="63"/>
      <c r="AB852" s="49"/>
      <c r="AF852" s="63" t="s">
        <v>5789</v>
      </c>
      <c r="AS852" s="65" t="s">
        <v>2563</v>
      </c>
      <c r="BM852" s="44"/>
    </row>
    <row r="853" spans="3:65" ht="12" customHeight="1">
      <c r="C853" s="63"/>
      <c r="AB853" s="49"/>
      <c r="AF853" s="63" t="s">
        <v>5879</v>
      </c>
      <c r="AS853" s="65" t="s">
        <v>2564</v>
      </c>
      <c r="BM853" s="44"/>
    </row>
    <row r="854" spans="3:65" ht="12" customHeight="1">
      <c r="C854" s="63"/>
      <c r="AB854" s="49"/>
      <c r="AF854" s="65" t="s">
        <v>940</v>
      </c>
      <c r="AS854" s="68" t="s">
        <v>2955</v>
      </c>
      <c r="BM854" s="44"/>
    </row>
    <row r="855" spans="3:65" ht="12" customHeight="1">
      <c r="C855" s="63"/>
      <c r="AB855" s="49"/>
      <c r="AF855" s="63" t="s">
        <v>5790</v>
      </c>
      <c r="AS855" s="65" t="s">
        <v>728</v>
      </c>
      <c r="BM855" s="44"/>
    </row>
    <row r="856" spans="3:65" ht="12" customHeight="1">
      <c r="C856" s="63"/>
      <c r="AB856" s="49"/>
      <c r="AF856" s="65" t="s">
        <v>470</v>
      </c>
      <c r="AS856" s="65" t="s">
        <v>2565</v>
      </c>
      <c r="BM856" s="44"/>
    </row>
    <row r="857" spans="3:65" ht="12" customHeight="1">
      <c r="C857" s="63"/>
      <c r="AB857" s="49"/>
      <c r="AF857" s="65" t="s">
        <v>471</v>
      </c>
      <c r="AS857" s="65" t="s">
        <v>2566</v>
      </c>
      <c r="BM857" s="44"/>
    </row>
    <row r="858" spans="3:65" ht="12" customHeight="1">
      <c r="C858" s="63"/>
      <c r="AB858" s="49"/>
      <c r="AF858" s="65" t="s">
        <v>472</v>
      </c>
      <c r="AS858" s="65" t="s">
        <v>1227</v>
      </c>
      <c r="BM858" s="44"/>
    </row>
    <row r="859" spans="3:65" ht="12" customHeight="1">
      <c r="C859" s="63"/>
      <c r="AB859" s="49"/>
      <c r="AF859" s="65" t="s">
        <v>4327</v>
      </c>
      <c r="AS859" s="65" t="s">
        <v>729</v>
      </c>
      <c r="BM859" s="44"/>
    </row>
    <row r="860" spans="3:65" ht="12" customHeight="1">
      <c r="C860" s="63"/>
      <c r="AB860" s="49"/>
      <c r="AF860" s="65" t="s">
        <v>473</v>
      </c>
      <c r="AS860" s="63" t="s">
        <v>3559</v>
      </c>
      <c r="BM860" s="44"/>
    </row>
    <row r="861" spans="3:65" ht="12" customHeight="1">
      <c r="C861" s="63"/>
      <c r="AB861" s="49"/>
      <c r="AF861" s="65" t="s">
        <v>941</v>
      </c>
      <c r="AS861" s="67" t="s">
        <v>1230</v>
      </c>
      <c r="BM861" s="44"/>
    </row>
    <row r="862" spans="3:65" ht="12" customHeight="1">
      <c r="C862" s="63"/>
      <c r="AB862" s="49"/>
      <c r="AF862" s="65" t="s">
        <v>942</v>
      </c>
      <c r="AS862" s="65" t="s">
        <v>897</v>
      </c>
      <c r="BM862" s="44"/>
    </row>
    <row r="863" spans="3:65" ht="12" customHeight="1">
      <c r="C863" s="63"/>
      <c r="AB863" s="49"/>
      <c r="AF863" s="63" t="s">
        <v>6111</v>
      </c>
      <c r="AS863" s="65" t="s">
        <v>2037</v>
      </c>
      <c r="BM863" s="44"/>
    </row>
    <row r="864" spans="3:65" ht="12" customHeight="1">
      <c r="C864" s="63"/>
      <c r="AB864" s="49"/>
      <c r="AF864" s="63" t="s">
        <v>5575</v>
      </c>
      <c r="AS864" s="65" t="s">
        <v>249</v>
      </c>
      <c r="BM864" s="44"/>
    </row>
    <row r="865" spans="3:65" ht="12" customHeight="1">
      <c r="C865" s="63"/>
      <c r="AB865" s="49"/>
      <c r="AF865" s="65" t="s">
        <v>474</v>
      </c>
      <c r="AS865" s="65" t="s">
        <v>3617</v>
      </c>
      <c r="BM865" s="44"/>
    </row>
    <row r="866" spans="3:65" ht="12" customHeight="1">
      <c r="C866" s="63"/>
      <c r="AB866" s="49"/>
      <c r="AF866" s="65" t="s">
        <v>6092</v>
      </c>
      <c r="AS866" s="70" t="s">
        <v>1520</v>
      </c>
      <c r="BM866" s="44"/>
    </row>
    <row r="867" spans="3:65" ht="12" customHeight="1">
      <c r="C867" s="63"/>
      <c r="AB867" s="49"/>
      <c r="AF867" s="65" t="s">
        <v>475</v>
      </c>
      <c r="AS867" s="65" t="s">
        <v>454</v>
      </c>
      <c r="BM867" s="44"/>
    </row>
    <row r="868" spans="3:65" ht="12" customHeight="1">
      <c r="C868" s="63"/>
      <c r="AB868" s="49"/>
      <c r="AF868" s="63" t="s">
        <v>5791</v>
      </c>
      <c r="AS868" s="65" t="s">
        <v>2567</v>
      </c>
      <c r="BM868" s="44"/>
    </row>
    <row r="869" spans="3:65" ht="12" customHeight="1">
      <c r="C869" s="63"/>
      <c r="AB869" s="49"/>
      <c r="AF869" s="63" t="s">
        <v>5792</v>
      </c>
      <c r="AS869" s="65" t="s">
        <v>2568</v>
      </c>
      <c r="BM869" s="44"/>
    </row>
    <row r="870" spans="3:65" ht="12" customHeight="1">
      <c r="C870" s="63"/>
      <c r="AB870" s="49"/>
      <c r="AF870" s="65" t="s">
        <v>943</v>
      </c>
      <c r="AS870" s="65" t="s">
        <v>4320</v>
      </c>
      <c r="BM870" s="44"/>
    </row>
    <row r="871" spans="3:65" ht="12" customHeight="1">
      <c r="C871" s="63"/>
      <c r="AB871" s="49"/>
      <c r="AF871" s="65" t="s">
        <v>944</v>
      </c>
      <c r="AS871" s="63" t="s">
        <v>1101</v>
      </c>
      <c r="BM871" s="44"/>
    </row>
    <row r="872" spans="3:65" ht="12" customHeight="1">
      <c r="C872" s="63"/>
      <c r="AB872" s="49"/>
      <c r="AF872" s="65" t="s">
        <v>476</v>
      </c>
      <c r="AS872" s="65" t="s">
        <v>2569</v>
      </c>
      <c r="BM872" s="44"/>
    </row>
    <row r="873" spans="3:65" ht="12" customHeight="1">
      <c r="C873" s="63"/>
      <c r="AB873" s="49"/>
      <c r="AF873" s="65" t="s">
        <v>734</v>
      </c>
      <c r="AS873" s="65" t="s">
        <v>2570</v>
      </c>
      <c r="BM873" s="44"/>
    </row>
    <row r="874" spans="3:65" ht="12" customHeight="1">
      <c r="C874" s="63"/>
      <c r="AB874" s="49"/>
      <c r="AF874" s="65" t="s">
        <v>477</v>
      </c>
      <c r="AS874" s="65" t="s">
        <v>2571</v>
      </c>
      <c r="BM874" s="44"/>
    </row>
    <row r="875" spans="3:65" ht="12" customHeight="1">
      <c r="C875" s="63"/>
      <c r="AB875" s="49"/>
      <c r="AF875" s="65" t="s">
        <v>945</v>
      </c>
      <c r="AS875" s="65" t="s">
        <v>1232</v>
      </c>
      <c r="BM875" s="44"/>
    </row>
    <row r="876" spans="3:65" ht="12" customHeight="1">
      <c r="C876" s="63"/>
      <c r="AB876" s="49"/>
      <c r="AF876" s="63" t="s">
        <v>6098</v>
      </c>
      <c r="AS876" s="63" t="s">
        <v>127</v>
      </c>
      <c r="BM876" s="44"/>
    </row>
    <row r="877" spans="3:65" ht="12" customHeight="1">
      <c r="C877" s="63"/>
      <c r="AB877" s="49"/>
      <c r="AF877" s="63" t="s">
        <v>6083</v>
      </c>
      <c r="AS877" s="63" t="s">
        <v>730</v>
      </c>
      <c r="BM877" s="44"/>
    </row>
    <row r="878" spans="3:65" ht="12" customHeight="1">
      <c r="C878" s="63"/>
      <c r="AB878" s="49"/>
      <c r="AF878" s="65" t="s">
        <v>946</v>
      </c>
      <c r="AS878" s="65" t="s">
        <v>455</v>
      </c>
      <c r="BM878" s="44"/>
    </row>
    <row r="879" spans="3:65" ht="12" customHeight="1">
      <c r="C879" s="63"/>
      <c r="AB879" s="49"/>
      <c r="AF879" s="63" t="s">
        <v>6057</v>
      </c>
      <c r="AS879" s="65" t="s">
        <v>456</v>
      </c>
      <c r="BM879" s="44"/>
    </row>
    <row r="880" spans="3:65" ht="12" customHeight="1">
      <c r="C880" s="63"/>
      <c r="AB880" s="49"/>
      <c r="AF880" s="63" t="s">
        <v>5793</v>
      </c>
      <c r="AS880" s="69" t="s">
        <v>250</v>
      </c>
      <c r="BM880" s="44"/>
    </row>
    <row r="881" spans="3:65" ht="12" customHeight="1">
      <c r="C881" s="63"/>
      <c r="AB881" s="49"/>
      <c r="AF881" s="63" t="s">
        <v>5577</v>
      </c>
      <c r="AS881" s="65" t="s">
        <v>898</v>
      </c>
      <c r="BM881" s="44"/>
    </row>
    <row r="882" spans="3:65" ht="12" customHeight="1">
      <c r="C882" s="63"/>
      <c r="AB882" s="49"/>
      <c r="AF882" s="63" t="s">
        <v>4254</v>
      </c>
      <c r="AS882" s="63" t="s">
        <v>251</v>
      </c>
      <c r="BM882" s="44"/>
    </row>
    <row r="883" spans="3:65" ht="12" customHeight="1">
      <c r="C883" s="63"/>
      <c r="AB883" s="49"/>
      <c r="AF883" s="63" t="s">
        <v>787</v>
      </c>
      <c r="AS883" s="65" t="s">
        <v>2572</v>
      </c>
      <c r="BM883" s="44"/>
    </row>
    <row r="884" spans="3:65" ht="12" customHeight="1">
      <c r="C884" s="63"/>
      <c r="AB884" s="49"/>
      <c r="AF884" s="65" t="s">
        <v>947</v>
      </c>
      <c r="AS884" s="63" t="s">
        <v>783</v>
      </c>
      <c r="BM884" s="44"/>
    </row>
    <row r="885" spans="3:65" ht="12" customHeight="1">
      <c r="C885" s="63"/>
      <c r="AB885" s="49"/>
      <c r="AF885" s="65" t="s">
        <v>948</v>
      </c>
      <c r="AS885" s="65" t="s">
        <v>1234</v>
      </c>
      <c r="BM885" s="44"/>
    </row>
    <row r="886" spans="3:65" ht="12" customHeight="1">
      <c r="C886" s="63"/>
      <c r="AB886" s="49"/>
      <c r="AF886" s="63" t="s">
        <v>5794</v>
      </c>
      <c r="AS886" s="63" t="s">
        <v>1102</v>
      </c>
      <c r="BM886" s="44"/>
    </row>
    <row r="887" spans="3:65" ht="12" customHeight="1">
      <c r="C887" s="63"/>
      <c r="AB887" s="49"/>
      <c r="AF887" s="63" t="s">
        <v>5795</v>
      </c>
      <c r="AS887" s="65" t="s">
        <v>556</v>
      </c>
      <c r="BM887" s="44"/>
    </row>
    <row r="888" spans="3:65" ht="12" customHeight="1">
      <c r="C888" s="63"/>
      <c r="AB888" s="49"/>
      <c r="AF888" s="63" t="s">
        <v>5798</v>
      </c>
      <c r="AS888" s="70" t="s">
        <v>1471</v>
      </c>
      <c r="BM888" s="44"/>
    </row>
    <row r="889" spans="3:65" ht="12" customHeight="1">
      <c r="C889" s="63"/>
      <c r="AB889" s="49"/>
      <c r="AF889" s="63" t="s">
        <v>5796</v>
      </c>
      <c r="AS889" s="65" t="s">
        <v>2993</v>
      </c>
      <c r="BM889" s="44"/>
    </row>
    <row r="890" spans="3:65" ht="12" customHeight="1">
      <c r="C890" s="63"/>
      <c r="AB890" s="49"/>
      <c r="AF890" s="63" t="s">
        <v>1448</v>
      </c>
      <c r="AS890" s="63" t="s">
        <v>252</v>
      </c>
      <c r="BM890" s="44"/>
    </row>
    <row r="891" spans="3:65" ht="12" customHeight="1">
      <c r="C891" s="63"/>
      <c r="AB891" s="49"/>
      <c r="AF891" s="63" t="s">
        <v>5797</v>
      </c>
      <c r="AS891" s="65" t="s">
        <v>2573</v>
      </c>
      <c r="BM891" s="44"/>
    </row>
    <row r="892" spans="3:65" ht="12" customHeight="1">
      <c r="C892" s="63"/>
      <c r="AB892" s="49"/>
      <c r="AF892" s="63" t="s">
        <v>6056</v>
      </c>
      <c r="AS892" s="65" t="s">
        <v>731</v>
      </c>
      <c r="BM892" s="44"/>
    </row>
    <row r="893" spans="3:65" ht="12" customHeight="1">
      <c r="C893" s="63"/>
      <c r="AB893" s="49"/>
      <c r="AF893" s="65" t="s">
        <v>949</v>
      </c>
      <c r="AS893" s="63" t="s">
        <v>148</v>
      </c>
      <c r="BM893" s="44"/>
    </row>
    <row r="894" spans="3:65" ht="12" customHeight="1">
      <c r="C894" s="63"/>
      <c r="AB894" s="49"/>
      <c r="AF894" s="63" t="s">
        <v>5578</v>
      </c>
      <c r="AS894" s="65" t="s">
        <v>2574</v>
      </c>
      <c r="BM894" s="44"/>
    </row>
    <row r="895" spans="3:65" ht="12" customHeight="1">
      <c r="C895" s="63"/>
      <c r="AB895" s="49"/>
      <c r="AF895" s="63" t="s">
        <v>6115</v>
      </c>
      <c r="AS895" s="63" t="s">
        <v>1485</v>
      </c>
      <c r="BM895" s="44"/>
    </row>
    <row r="896" spans="3:65" ht="12" customHeight="1">
      <c r="C896" s="63"/>
      <c r="AB896" s="49"/>
      <c r="AF896" s="65" t="s">
        <v>478</v>
      </c>
      <c r="AS896" s="65" t="s">
        <v>899</v>
      </c>
      <c r="BM896" s="44"/>
    </row>
    <row r="897" spans="3:65" ht="12" customHeight="1">
      <c r="C897" s="63"/>
      <c r="AB897" s="49"/>
      <c r="AF897" s="65" t="s">
        <v>950</v>
      </c>
      <c r="AS897" s="63" t="s">
        <v>253</v>
      </c>
      <c r="BM897" s="44"/>
    </row>
    <row r="898" spans="3:65" ht="12" customHeight="1">
      <c r="C898" s="63"/>
      <c r="AB898" s="49"/>
      <c r="AF898" s="65" t="s">
        <v>951</v>
      </c>
      <c r="AS898" s="63" t="s">
        <v>254</v>
      </c>
      <c r="BM898" s="44"/>
    </row>
    <row r="899" spans="3:65" ht="12" customHeight="1">
      <c r="C899" s="63"/>
      <c r="AB899" s="49"/>
      <c r="AF899" s="65" t="s">
        <v>4328</v>
      </c>
      <c r="AS899" s="65" t="s">
        <v>4586</v>
      </c>
      <c r="BM899" s="44"/>
    </row>
    <row r="900" spans="3:65" ht="12" customHeight="1">
      <c r="C900" s="63"/>
      <c r="AB900" s="49"/>
      <c r="AF900" s="63" t="s">
        <v>5799</v>
      </c>
      <c r="AS900" s="65" t="s">
        <v>4559</v>
      </c>
      <c r="BM900" s="44"/>
    </row>
    <row r="901" spans="3:65" ht="12" customHeight="1">
      <c r="C901" s="63"/>
      <c r="AB901" s="49"/>
      <c r="AF901" s="63" t="s">
        <v>5800</v>
      </c>
      <c r="AS901" s="63" t="s">
        <v>522</v>
      </c>
      <c r="BM901" s="44"/>
    </row>
    <row r="902" spans="3:65" ht="12" customHeight="1">
      <c r="C902" s="63"/>
      <c r="AB902" s="49"/>
      <c r="AF902" s="63" t="s">
        <v>6099</v>
      </c>
      <c r="AS902" s="65" t="s">
        <v>900</v>
      </c>
      <c r="BM902" s="44"/>
    </row>
    <row r="903" spans="3:65" ht="12" customHeight="1">
      <c r="C903" s="63"/>
      <c r="AB903" s="49"/>
      <c r="AF903" s="63" t="s">
        <v>6058</v>
      </c>
      <c r="AS903" s="63" t="s">
        <v>1472</v>
      </c>
      <c r="BM903" s="44"/>
    </row>
    <row r="904" spans="3:65" ht="12" customHeight="1">
      <c r="C904" s="63"/>
      <c r="AB904" s="49"/>
      <c r="AF904" s="65" t="s">
        <v>735</v>
      </c>
      <c r="AS904" s="65" t="s">
        <v>2575</v>
      </c>
      <c r="BM904" s="44"/>
    </row>
    <row r="905" spans="3:65" ht="12" customHeight="1">
      <c r="C905" s="63"/>
      <c r="AB905" s="49"/>
      <c r="AF905" s="63" t="s">
        <v>4293</v>
      </c>
      <c r="AS905" s="65" t="s">
        <v>2576</v>
      </c>
      <c r="BM905" s="44"/>
    </row>
    <row r="906" spans="3:65" ht="12" customHeight="1">
      <c r="C906" s="63"/>
      <c r="AB906" s="49"/>
      <c r="AF906" s="65" t="s">
        <v>479</v>
      </c>
      <c r="AS906" s="65" t="s">
        <v>901</v>
      </c>
      <c r="BM906" s="44"/>
    </row>
    <row r="907" spans="3:65" ht="12" customHeight="1">
      <c r="C907" s="63"/>
      <c r="AB907" s="49"/>
      <c r="AF907" s="63" t="s">
        <v>5801</v>
      </c>
      <c r="AS907" s="65" t="s">
        <v>1236</v>
      </c>
      <c r="BM907" s="44"/>
    </row>
    <row r="908" spans="3:65" ht="12" customHeight="1">
      <c r="C908" s="63"/>
      <c r="AB908" s="49"/>
      <c r="AF908" s="65" t="s">
        <v>480</v>
      </c>
      <c r="AS908" s="65" t="s">
        <v>362</v>
      </c>
      <c r="BM908" s="44"/>
    </row>
    <row r="909" spans="3:65" ht="12" customHeight="1">
      <c r="C909" s="63"/>
      <c r="AB909" s="49"/>
      <c r="AF909" s="63" t="s">
        <v>6227</v>
      </c>
      <c r="AS909" s="63" t="s">
        <v>1053</v>
      </c>
      <c r="BM909" s="44"/>
    </row>
    <row r="910" spans="3:65" ht="12" customHeight="1">
      <c r="C910" s="63"/>
      <c r="AB910" s="49"/>
      <c r="AF910" s="63" t="s">
        <v>5883</v>
      </c>
      <c r="AS910" s="65" t="s">
        <v>2577</v>
      </c>
      <c r="BM910" s="44"/>
    </row>
    <row r="911" spans="3:65" ht="12" customHeight="1">
      <c r="C911" s="63"/>
      <c r="AB911" s="49"/>
      <c r="AF911" s="63" t="s">
        <v>5802</v>
      </c>
      <c r="AS911" s="65" t="s">
        <v>2578</v>
      </c>
      <c r="BM911" s="44"/>
    </row>
    <row r="912" spans="3:65" ht="12" customHeight="1">
      <c r="C912" s="63"/>
      <c r="AB912" s="49"/>
      <c r="AF912" s="63" t="s">
        <v>5579</v>
      </c>
      <c r="AS912" s="65" t="s">
        <v>2579</v>
      </c>
      <c r="BM912" s="44"/>
    </row>
    <row r="913" spans="3:65" ht="12" customHeight="1">
      <c r="C913" s="63"/>
      <c r="AB913" s="49"/>
      <c r="AF913" s="65" t="s">
        <v>4322</v>
      </c>
      <c r="AS913" s="63" t="s">
        <v>1488</v>
      </c>
      <c r="BM913" s="44"/>
    </row>
    <row r="914" spans="3:65" ht="12" customHeight="1">
      <c r="C914" s="63"/>
      <c r="AB914" s="49"/>
      <c r="AF914" s="63" t="s">
        <v>5803</v>
      </c>
      <c r="AS914" s="65" t="s">
        <v>4560</v>
      </c>
      <c r="BM914" s="44"/>
    </row>
    <row r="915" spans="3:65" ht="12" customHeight="1">
      <c r="C915" s="63"/>
      <c r="AB915" s="49"/>
      <c r="AF915" s="65" t="s">
        <v>4329</v>
      </c>
      <c r="AS915" s="63" t="s">
        <v>255</v>
      </c>
      <c r="BM915" s="44"/>
    </row>
    <row r="916" spans="3:65" ht="12" customHeight="1">
      <c r="C916" s="63"/>
      <c r="AB916" s="49"/>
      <c r="AF916" s="63" t="s">
        <v>5804</v>
      </c>
      <c r="AS916" s="65" t="s">
        <v>2580</v>
      </c>
      <c r="BM916" s="44"/>
    </row>
    <row r="917" spans="3:65" ht="12" customHeight="1">
      <c r="C917" s="63"/>
      <c r="AB917" s="49"/>
      <c r="AF917" s="65" t="s">
        <v>481</v>
      </c>
      <c r="AS917" s="65" t="s">
        <v>2581</v>
      </c>
      <c r="BM917" s="44"/>
    </row>
    <row r="918" spans="3:65" ht="12" customHeight="1">
      <c r="C918" s="63"/>
      <c r="AB918" s="49"/>
      <c r="AF918" s="63" t="s">
        <v>1440</v>
      </c>
      <c r="AS918" s="65" t="s">
        <v>2582</v>
      </c>
      <c r="BM918" s="44"/>
    </row>
    <row r="919" spans="3:65" ht="12" customHeight="1">
      <c r="C919" s="63"/>
      <c r="AB919" s="49"/>
      <c r="AF919" s="63" t="s">
        <v>4288</v>
      </c>
      <c r="AS919" s="65" t="s">
        <v>1424</v>
      </c>
      <c r="BM919" s="44"/>
    </row>
    <row r="920" spans="3:65" ht="12" customHeight="1">
      <c r="C920" s="63"/>
      <c r="AB920" s="49"/>
      <c r="AF920" s="63" t="s">
        <v>6055</v>
      </c>
      <c r="AS920" s="65" t="s">
        <v>4561</v>
      </c>
      <c r="BM920" s="44"/>
    </row>
    <row r="921" spans="3:65" ht="12" customHeight="1">
      <c r="C921" s="63"/>
      <c r="AB921" s="49"/>
      <c r="AF921" s="63" t="s">
        <v>6219</v>
      </c>
      <c r="AS921" s="65" t="s">
        <v>2583</v>
      </c>
      <c r="BM921" s="44"/>
    </row>
    <row r="922" spans="3:65" ht="12" customHeight="1">
      <c r="C922" s="63"/>
      <c r="AB922" s="49"/>
      <c r="AF922" s="65" t="s">
        <v>952</v>
      </c>
      <c r="AS922" s="65" t="s">
        <v>902</v>
      </c>
      <c r="BM922" s="44"/>
    </row>
    <row r="923" spans="3:65" ht="12" customHeight="1">
      <c r="C923" s="63"/>
      <c r="AB923" s="49"/>
      <c r="AF923" s="63" t="s">
        <v>4259</v>
      </c>
      <c r="AS923" s="65" t="s">
        <v>2584</v>
      </c>
      <c r="BM923" s="44"/>
    </row>
    <row r="924" spans="3:65" ht="12" customHeight="1">
      <c r="C924" s="63"/>
      <c r="AB924" s="49"/>
      <c r="AF924" s="65" t="s">
        <v>953</v>
      </c>
      <c r="AS924" s="65" t="s">
        <v>2585</v>
      </c>
      <c r="BM924" s="44"/>
    </row>
    <row r="925" spans="3:65" ht="12" customHeight="1">
      <c r="C925" s="63"/>
      <c r="AB925" s="49"/>
      <c r="AF925" s="65" t="s">
        <v>482</v>
      </c>
      <c r="AS925" s="65" t="s">
        <v>2586</v>
      </c>
      <c r="BM925" s="44"/>
    </row>
    <row r="926" spans="3:65" ht="12" customHeight="1">
      <c r="C926" s="63"/>
      <c r="AB926" s="49"/>
      <c r="AF926" s="65" t="s">
        <v>954</v>
      </c>
      <c r="AS926" s="69" t="s">
        <v>256</v>
      </c>
      <c r="BM926" s="44"/>
    </row>
    <row r="927" spans="3:65" ht="12" customHeight="1">
      <c r="C927" s="63"/>
      <c r="AB927" s="49"/>
      <c r="AF927" s="65" t="s">
        <v>955</v>
      </c>
      <c r="AS927" s="65" t="s">
        <v>903</v>
      </c>
      <c r="BM927" s="44"/>
    </row>
    <row r="928" spans="3:65" ht="12" customHeight="1">
      <c r="C928" s="63"/>
      <c r="AB928" s="49"/>
      <c r="AF928" s="63" t="s">
        <v>788</v>
      </c>
      <c r="AS928" s="65" t="s">
        <v>904</v>
      </c>
      <c r="BM928" s="44"/>
    </row>
    <row r="929" spans="3:65" ht="12" customHeight="1">
      <c r="C929" s="63"/>
      <c r="AB929" s="49"/>
      <c r="AF929" s="65" t="s">
        <v>736</v>
      </c>
      <c r="AS929" s="65" t="s">
        <v>905</v>
      </c>
      <c r="BM929" s="44"/>
    </row>
    <row r="930" spans="3:65" ht="12" customHeight="1">
      <c r="C930" s="63"/>
      <c r="AB930" s="49"/>
      <c r="AF930" s="65" t="s">
        <v>483</v>
      </c>
      <c r="AS930" s="65" t="s">
        <v>906</v>
      </c>
      <c r="BM930" s="44"/>
    </row>
    <row r="931" spans="3:65" ht="12" customHeight="1">
      <c r="C931" s="63"/>
      <c r="AB931" s="49"/>
      <c r="AF931" s="65" t="s">
        <v>484</v>
      </c>
      <c r="AS931" s="65" t="s">
        <v>4562</v>
      </c>
      <c r="BM931" s="44"/>
    </row>
    <row r="932" spans="3:65" ht="12" customHeight="1">
      <c r="C932" s="63"/>
      <c r="AB932" s="49"/>
      <c r="AF932" s="63" t="s">
        <v>286</v>
      </c>
      <c r="AS932" s="65" t="s">
        <v>2587</v>
      </c>
      <c r="BM932" s="44"/>
    </row>
    <row r="933" spans="3:65" ht="12" customHeight="1">
      <c r="C933" s="63"/>
      <c r="AB933" s="49"/>
      <c r="AF933" s="63" t="s">
        <v>5805</v>
      </c>
      <c r="AS933" s="63" t="s">
        <v>1895</v>
      </c>
      <c r="BM933" s="44"/>
    </row>
    <row r="934" spans="3:65" ht="12" customHeight="1">
      <c r="C934" s="63"/>
      <c r="AB934" s="49"/>
      <c r="AF934" s="65" t="s">
        <v>737</v>
      </c>
      <c r="AS934" s="63" t="s">
        <v>2983</v>
      </c>
      <c r="BM934" s="44"/>
    </row>
    <row r="935" spans="3:65" ht="12" customHeight="1">
      <c r="C935" s="63"/>
      <c r="AB935" s="49"/>
      <c r="AF935" s="63" t="s">
        <v>5806</v>
      </c>
      <c r="AS935" s="69" t="s">
        <v>1553</v>
      </c>
      <c r="BM935" s="44"/>
    </row>
    <row r="936" spans="3:65" ht="12" customHeight="1">
      <c r="C936" s="63"/>
      <c r="AB936" s="49"/>
      <c r="AF936" s="63" t="s">
        <v>4278</v>
      </c>
      <c r="AS936" s="65" t="s">
        <v>3616</v>
      </c>
      <c r="BM936" s="44"/>
    </row>
    <row r="937" spans="3:65" ht="12" customHeight="1">
      <c r="C937" s="63"/>
      <c r="AB937" s="49"/>
      <c r="AF937" s="63" t="s">
        <v>5885</v>
      </c>
      <c r="AS937" s="65" t="s">
        <v>2588</v>
      </c>
      <c r="BM937" s="44"/>
    </row>
    <row r="938" spans="3:65" ht="12" customHeight="1">
      <c r="C938" s="63"/>
      <c r="AB938" s="49"/>
      <c r="AF938" s="64" t="s">
        <v>290</v>
      </c>
      <c r="AS938" s="65" t="s">
        <v>907</v>
      </c>
      <c r="BM938" s="44"/>
    </row>
    <row r="939" spans="3:65" ht="12" customHeight="1">
      <c r="C939" s="63"/>
      <c r="AB939" s="49"/>
      <c r="AF939" s="63" t="s">
        <v>5807</v>
      </c>
      <c r="AS939" s="65" t="s">
        <v>2589</v>
      </c>
      <c r="BM939" s="44"/>
    </row>
    <row r="940" spans="3:65" ht="12" customHeight="1">
      <c r="C940" s="63"/>
      <c r="AB940" s="49"/>
      <c r="AF940" s="65" t="s">
        <v>291</v>
      </c>
      <c r="AS940" s="65" t="s">
        <v>908</v>
      </c>
      <c r="BM940" s="44"/>
    </row>
    <row r="941" spans="3:65" ht="12" customHeight="1">
      <c r="C941" s="63"/>
      <c r="AB941" s="49"/>
      <c r="AF941" s="63" t="s">
        <v>5808</v>
      </c>
      <c r="AS941" s="65" t="s">
        <v>2590</v>
      </c>
      <c r="BM941" s="44"/>
    </row>
    <row r="942" spans="3:65" ht="12" customHeight="1">
      <c r="C942" s="63"/>
      <c r="AB942" s="49"/>
      <c r="AF942" s="63" t="s">
        <v>4330</v>
      </c>
      <c r="AS942" s="65" t="s">
        <v>2591</v>
      </c>
      <c r="BM942" s="44"/>
    </row>
    <row r="943" spans="3:65" ht="12" customHeight="1">
      <c r="C943" s="63"/>
      <c r="AB943" s="49"/>
      <c r="AF943" s="63" t="s">
        <v>5580</v>
      </c>
      <c r="AS943" s="65" t="s">
        <v>457</v>
      </c>
      <c r="BM943" s="44"/>
    </row>
    <row r="944" spans="3:65" ht="12" customHeight="1">
      <c r="C944" s="63"/>
      <c r="AB944" s="49"/>
      <c r="AF944" s="63" t="s">
        <v>5809</v>
      </c>
      <c r="AS944" s="63" t="s">
        <v>1473</v>
      </c>
      <c r="BM944" s="44"/>
    </row>
    <row r="945" spans="3:65" ht="12" customHeight="1">
      <c r="C945" s="63"/>
      <c r="AB945" s="49"/>
      <c r="AF945" s="65" t="s">
        <v>956</v>
      </c>
      <c r="AS945" s="69" t="s">
        <v>1939</v>
      </c>
      <c r="BM945" s="44"/>
    </row>
    <row r="946" spans="3:65" ht="12" customHeight="1">
      <c r="C946" s="63"/>
      <c r="AB946" s="49"/>
      <c r="AF946" s="63" t="s">
        <v>775</v>
      </c>
      <c r="AS946" s="63" t="s">
        <v>257</v>
      </c>
      <c r="BM946" s="44"/>
    </row>
    <row r="947" spans="3:65" ht="12" customHeight="1">
      <c r="C947" s="63"/>
      <c r="AB947" s="49"/>
      <c r="AF947" s="63" t="s">
        <v>765</v>
      </c>
      <c r="AS947" s="65" t="s">
        <v>1238</v>
      </c>
      <c r="BM947" s="44"/>
    </row>
    <row r="948" spans="3:65" ht="12" customHeight="1">
      <c r="C948" s="63"/>
      <c r="AB948" s="49"/>
      <c r="AF948" s="65" t="s">
        <v>4331</v>
      </c>
      <c r="AS948" s="65" t="s">
        <v>2592</v>
      </c>
      <c r="BM948" s="44"/>
    </row>
    <row r="949" spans="3:65" ht="12" customHeight="1">
      <c r="C949" s="63"/>
      <c r="AB949" s="49"/>
      <c r="AF949" s="63" t="s">
        <v>5810</v>
      </c>
      <c r="AS949" s="65" t="s">
        <v>558</v>
      </c>
      <c r="BM949" s="44"/>
    </row>
    <row r="950" spans="3:65" ht="12" customHeight="1">
      <c r="C950" s="63"/>
      <c r="AB950" s="49"/>
      <c r="AF950" s="65" t="s">
        <v>1443</v>
      </c>
      <c r="AS950" s="63" t="s">
        <v>258</v>
      </c>
      <c r="BM950" s="44"/>
    </row>
    <row r="951" spans="3:65" ht="12" customHeight="1">
      <c r="C951" s="63"/>
      <c r="AB951" s="49"/>
      <c r="AF951" s="65" t="s">
        <v>957</v>
      </c>
      <c r="AS951" s="65" t="s">
        <v>909</v>
      </c>
      <c r="BM951" s="44"/>
    </row>
    <row r="952" spans="3:65" ht="12" customHeight="1">
      <c r="C952" s="63"/>
      <c r="AB952" s="49"/>
      <c r="AF952" s="65" t="s">
        <v>485</v>
      </c>
      <c r="AS952" s="63" t="s">
        <v>1380</v>
      </c>
      <c r="BM952" s="44"/>
    </row>
    <row r="953" spans="3:65" ht="12" customHeight="1">
      <c r="C953" s="63"/>
      <c r="AB953" s="49"/>
      <c r="AF953" s="63" t="s">
        <v>5581</v>
      </c>
      <c r="AS953" s="65" t="s">
        <v>458</v>
      </c>
      <c r="BM953" s="44"/>
    </row>
    <row r="954" spans="3:65" ht="12" customHeight="1">
      <c r="C954" s="63"/>
      <c r="AB954" s="49"/>
      <c r="AF954" s="63" t="s">
        <v>5582</v>
      </c>
      <c r="AS954" s="63" t="s">
        <v>1103</v>
      </c>
      <c r="BM954" s="44"/>
    </row>
    <row r="955" spans="3:65" ht="12" customHeight="1">
      <c r="C955" s="63"/>
      <c r="AB955" s="49"/>
      <c r="AF955" s="63" t="s">
        <v>4250</v>
      </c>
      <c r="AS955" s="70" t="s">
        <v>1474</v>
      </c>
      <c r="BM955" s="44"/>
    </row>
    <row r="956" spans="3:65" ht="12" customHeight="1">
      <c r="C956" s="63"/>
      <c r="AB956" s="49"/>
      <c r="AF956" s="65" t="s">
        <v>958</v>
      </c>
      <c r="AS956" s="65" t="s">
        <v>1240</v>
      </c>
      <c r="BM956" s="44"/>
    </row>
    <row r="957" spans="3:65" ht="12" customHeight="1">
      <c r="C957" s="63"/>
      <c r="AB957" s="49"/>
      <c r="AF957" s="65" t="s">
        <v>4332</v>
      </c>
      <c r="AS957" s="65" t="s">
        <v>2593</v>
      </c>
      <c r="BM957" s="44"/>
    </row>
    <row r="958" spans="3:65" ht="12" customHeight="1">
      <c r="C958" s="63"/>
      <c r="AB958" s="49"/>
      <c r="AF958" s="65" t="s">
        <v>959</v>
      </c>
      <c r="AS958" s="65" t="s">
        <v>2594</v>
      </c>
      <c r="BM958" s="44"/>
    </row>
    <row r="959" spans="3:65" ht="12" customHeight="1">
      <c r="C959" s="63"/>
      <c r="AB959" s="49"/>
      <c r="AF959" s="63" t="s">
        <v>5811</v>
      </c>
      <c r="AS959" s="65" t="s">
        <v>2595</v>
      </c>
      <c r="BM959" s="44"/>
    </row>
    <row r="960" spans="3:65" ht="12" customHeight="1">
      <c r="C960" s="63"/>
      <c r="AB960" s="49"/>
      <c r="AF960" s="63" t="s">
        <v>6125</v>
      </c>
      <c r="AS960" s="65" t="s">
        <v>2596</v>
      </c>
      <c r="BM960" s="44"/>
    </row>
    <row r="961" spans="3:65" ht="12" customHeight="1">
      <c r="C961" s="63"/>
      <c r="AB961" s="49"/>
      <c r="AF961" s="63" t="s">
        <v>6104</v>
      </c>
      <c r="AS961" s="65" t="s">
        <v>2597</v>
      </c>
      <c r="BM961" s="44"/>
    </row>
    <row r="962" spans="3:65" ht="12" customHeight="1">
      <c r="C962" s="63"/>
      <c r="AB962" s="49"/>
      <c r="AF962" s="63" t="s">
        <v>5889</v>
      </c>
      <c r="AS962" s="63" t="s">
        <v>3266</v>
      </c>
      <c r="BM962" s="44"/>
    </row>
    <row r="963" spans="3:65" ht="12" customHeight="1">
      <c r="C963" s="63"/>
      <c r="AB963" s="49"/>
      <c r="AF963" s="63" t="s">
        <v>5586</v>
      </c>
      <c r="AS963" s="63" t="s">
        <v>1458</v>
      </c>
      <c r="BM963" s="44"/>
    </row>
    <row r="964" spans="3:65" ht="12" customHeight="1">
      <c r="C964" s="63"/>
      <c r="AB964" s="49"/>
      <c r="AF964" s="63" t="s">
        <v>5812</v>
      </c>
      <c r="AS964" s="63" t="s">
        <v>2985</v>
      </c>
      <c r="BM964" s="44"/>
    </row>
    <row r="965" spans="3:65" ht="12" customHeight="1">
      <c r="C965" s="63"/>
      <c r="AB965" s="49"/>
      <c r="AF965" s="63" t="s">
        <v>5813</v>
      </c>
      <c r="AS965" s="65" t="s">
        <v>2598</v>
      </c>
      <c r="BM965" s="44"/>
    </row>
    <row r="966" spans="3:65" ht="12" customHeight="1">
      <c r="C966" s="63"/>
      <c r="AB966" s="49"/>
      <c r="AF966" s="63" t="s">
        <v>5587</v>
      </c>
      <c r="AS966" s="63" t="s">
        <v>4773</v>
      </c>
      <c r="BM966" s="44"/>
    </row>
    <row r="967" spans="3:65" ht="12" customHeight="1">
      <c r="C967" s="63"/>
      <c r="AB967" s="49"/>
      <c r="AF967" s="63" t="s">
        <v>5814</v>
      </c>
      <c r="AS967" s="65" t="s">
        <v>910</v>
      </c>
      <c r="BM967" s="44"/>
    </row>
    <row r="968" spans="3:65" ht="12" customHeight="1">
      <c r="C968" s="63"/>
      <c r="AB968" s="49"/>
      <c r="AF968" s="63" t="s">
        <v>5815</v>
      </c>
      <c r="AS968" s="65" t="s">
        <v>2599</v>
      </c>
      <c r="BM968" s="44"/>
    </row>
    <row r="969" spans="3:65" ht="12" customHeight="1">
      <c r="C969" s="63"/>
      <c r="AB969" s="49"/>
      <c r="AF969" s="65" t="s">
        <v>1430</v>
      </c>
      <c r="AS969" s="65" t="s">
        <v>2600</v>
      </c>
      <c r="BM969" s="44"/>
    </row>
    <row r="970" spans="3:65" ht="12" customHeight="1">
      <c r="C970" s="63"/>
      <c r="AB970" s="49"/>
      <c r="AF970" s="63" t="s">
        <v>5816</v>
      </c>
      <c r="AS970" s="63" t="s">
        <v>785</v>
      </c>
      <c r="BM970" s="44"/>
    </row>
    <row r="971" spans="3:65" ht="12" customHeight="1">
      <c r="C971" s="63"/>
      <c r="AB971" s="49"/>
      <c r="AF971" s="63" t="s">
        <v>5817</v>
      </c>
      <c r="AS971" s="65" t="s">
        <v>911</v>
      </c>
      <c r="BM971" s="44"/>
    </row>
    <row r="972" spans="3:65" ht="12" customHeight="1">
      <c r="C972" s="63"/>
      <c r="AB972" s="49"/>
      <c r="AF972" s="65" t="s">
        <v>6086</v>
      </c>
      <c r="AS972" s="65" t="s">
        <v>4774</v>
      </c>
      <c r="BM972" s="44"/>
    </row>
    <row r="973" spans="3:65" ht="12" customHeight="1">
      <c r="C973" s="63"/>
      <c r="AB973" s="49"/>
      <c r="AF973" s="63" t="s">
        <v>5888</v>
      </c>
      <c r="AS973" s="65" t="s">
        <v>2601</v>
      </c>
      <c r="BM973" s="44"/>
    </row>
    <row r="974" spans="3:65" ht="12" customHeight="1">
      <c r="C974" s="63"/>
      <c r="AB974" s="49"/>
      <c r="AF974" s="63" t="s">
        <v>5818</v>
      </c>
      <c r="AS974" s="65" t="s">
        <v>2602</v>
      </c>
      <c r="BM974" s="44"/>
    </row>
    <row r="975" spans="3:65" ht="12" customHeight="1">
      <c r="C975" s="63"/>
      <c r="AB975" s="49"/>
      <c r="AF975" s="63" t="s">
        <v>5588</v>
      </c>
      <c r="AS975" s="65" t="s">
        <v>459</v>
      </c>
      <c r="BM975" s="44"/>
    </row>
    <row r="976" spans="3:65" ht="12" customHeight="1">
      <c r="C976" s="63"/>
      <c r="AB976" s="49"/>
      <c r="AF976" s="63" t="s">
        <v>5819</v>
      </c>
      <c r="AS976" s="65" t="s">
        <v>2603</v>
      </c>
      <c r="BM976" s="44"/>
    </row>
    <row r="977" spans="3:65" ht="12" customHeight="1">
      <c r="C977" s="63"/>
      <c r="AB977" s="49"/>
      <c r="AF977" s="63" t="s">
        <v>6043</v>
      </c>
      <c r="AS977" s="65" t="s">
        <v>2604</v>
      </c>
      <c r="BM977" s="44"/>
    </row>
    <row r="978" spans="3:65" ht="12" customHeight="1">
      <c r="C978" s="63"/>
      <c r="AB978" s="49"/>
      <c r="AF978" s="63" t="s">
        <v>5589</v>
      </c>
      <c r="AS978" s="63" t="s">
        <v>259</v>
      </c>
      <c r="BM978" s="44"/>
    </row>
    <row r="979" spans="3:65" ht="12" customHeight="1">
      <c r="C979" s="63"/>
      <c r="AB979" s="49"/>
      <c r="AF979" s="65" t="s">
        <v>4569</v>
      </c>
      <c r="AS979" s="65" t="s">
        <v>2605</v>
      </c>
      <c r="BM979" s="44"/>
    </row>
    <row r="980" spans="3:65" ht="12" customHeight="1">
      <c r="C980" s="63"/>
      <c r="AB980" s="49"/>
      <c r="AF980" s="65" t="s">
        <v>960</v>
      </c>
      <c r="AS980" s="63" t="s">
        <v>3600</v>
      </c>
      <c r="BM980" s="44"/>
    </row>
    <row r="981" spans="3:65" ht="12" customHeight="1">
      <c r="C981" s="63"/>
      <c r="AB981" s="49"/>
      <c r="AF981" s="65" t="s">
        <v>4333</v>
      </c>
      <c r="AS981" s="65" t="s">
        <v>2606</v>
      </c>
      <c r="BM981" s="44"/>
    </row>
    <row r="982" spans="3:65" ht="12" customHeight="1">
      <c r="C982" s="63"/>
      <c r="AB982" s="49"/>
      <c r="AF982" s="65" t="s">
        <v>961</v>
      </c>
      <c r="AS982" s="65" t="s">
        <v>131</v>
      </c>
      <c r="BM982" s="44"/>
    </row>
    <row r="983" spans="3:65" ht="12" customHeight="1">
      <c r="C983" s="63"/>
      <c r="AB983" s="49"/>
      <c r="AF983" s="65" t="s">
        <v>4334</v>
      </c>
      <c r="AS983" s="65" t="s">
        <v>912</v>
      </c>
      <c r="BM983" s="44"/>
    </row>
    <row r="984" spans="3:65" ht="12" customHeight="1">
      <c r="C984" s="63"/>
      <c r="AB984" s="49"/>
      <c r="AF984" s="65" t="s">
        <v>4335</v>
      </c>
      <c r="AS984" s="65" t="s">
        <v>2607</v>
      </c>
      <c r="BM984" s="44"/>
    </row>
    <row r="985" spans="3:65" ht="12" customHeight="1">
      <c r="C985" s="63"/>
      <c r="AB985" s="49"/>
      <c r="AF985" s="65" t="s">
        <v>962</v>
      </c>
      <c r="AS985" s="63" t="s">
        <v>1136</v>
      </c>
      <c r="BM985" s="44"/>
    </row>
    <row r="986" spans="3:65" ht="12" customHeight="1">
      <c r="C986" s="63"/>
      <c r="AB986" s="49"/>
      <c r="AF986" s="65" t="s">
        <v>738</v>
      </c>
      <c r="AS986" s="65" t="s">
        <v>3635</v>
      </c>
      <c r="BM986" s="44"/>
    </row>
    <row r="987" spans="3:65" ht="12" customHeight="1">
      <c r="C987" s="63"/>
      <c r="AB987" s="49"/>
      <c r="AF987" s="63" t="s">
        <v>4258</v>
      </c>
      <c r="AS987" s="65" t="s">
        <v>2608</v>
      </c>
      <c r="BM987" s="44"/>
    </row>
    <row r="988" spans="3:65" ht="12" customHeight="1">
      <c r="C988" s="63"/>
      <c r="AB988" s="49"/>
      <c r="AF988" s="65" t="s">
        <v>486</v>
      </c>
      <c r="AS988" s="65" t="s">
        <v>2609</v>
      </c>
      <c r="BM988" s="44"/>
    </row>
    <row r="989" spans="3:65" ht="12" customHeight="1">
      <c r="C989" s="63"/>
      <c r="AB989" s="49"/>
      <c r="AF989" s="63" t="s">
        <v>4336</v>
      </c>
      <c r="AS989" s="65" t="s">
        <v>3601</v>
      </c>
      <c r="BM989" s="44"/>
    </row>
    <row r="990" spans="3:65" ht="12" customHeight="1">
      <c r="C990" s="63"/>
      <c r="AB990" s="49"/>
      <c r="AF990" s="63" t="s">
        <v>4337</v>
      </c>
      <c r="AS990" s="65" t="s">
        <v>2610</v>
      </c>
      <c r="BM990" s="44"/>
    </row>
    <row r="991" spans="3:65" ht="12" customHeight="1">
      <c r="C991" s="63"/>
      <c r="AB991" s="49"/>
      <c r="AF991" s="63" t="s">
        <v>4263</v>
      </c>
      <c r="AS991" s="65" t="s">
        <v>1122</v>
      </c>
      <c r="BM991" s="44"/>
    </row>
    <row r="992" spans="3:65" ht="12" customHeight="1">
      <c r="C992" s="63"/>
      <c r="AB992" s="49"/>
      <c r="AF992" s="65" t="s">
        <v>527</v>
      </c>
      <c r="AS992" s="65" t="s">
        <v>2611</v>
      </c>
      <c r="BM992" s="44"/>
    </row>
    <row r="993" spans="3:65" ht="12" customHeight="1">
      <c r="C993" s="63"/>
      <c r="AB993" s="49"/>
      <c r="AF993" s="63" t="s">
        <v>6217</v>
      </c>
      <c r="AS993" s="65" t="s">
        <v>2612</v>
      </c>
      <c r="BM993" s="44"/>
    </row>
    <row r="994" spans="3:65" ht="12" customHeight="1">
      <c r="C994" s="63"/>
      <c r="AB994" s="49"/>
      <c r="AF994" s="63" t="s">
        <v>5590</v>
      </c>
      <c r="AS994" s="65" t="s">
        <v>2613</v>
      </c>
      <c r="BM994" s="44"/>
    </row>
    <row r="995" spans="3:65" ht="12" customHeight="1">
      <c r="C995" s="63"/>
      <c r="AB995" s="49"/>
      <c r="AF995" s="63" t="s">
        <v>5820</v>
      </c>
      <c r="AS995" s="63" t="s">
        <v>780</v>
      </c>
      <c r="BM995" s="44"/>
    </row>
    <row r="996" spans="3:65" ht="12" customHeight="1">
      <c r="C996" s="63"/>
      <c r="AB996" s="49"/>
      <c r="AF996" s="63" t="s">
        <v>5591</v>
      </c>
      <c r="AS996" s="63" t="s">
        <v>260</v>
      </c>
      <c r="BM996" s="44"/>
    </row>
    <row r="997" spans="3:65" ht="12" customHeight="1">
      <c r="C997" s="63"/>
      <c r="AB997" s="49"/>
      <c r="AF997" s="63" t="s">
        <v>6163</v>
      </c>
      <c r="AS997" s="63" t="s">
        <v>2989</v>
      </c>
      <c r="BM997" s="44"/>
    </row>
    <row r="998" spans="3:65" ht="12" customHeight="1">
      <c r="C998" s="63"/>
      <c r="AB998" s="49"/>
      <c r="AF998" s="63" t="s">
        <v>4238</v>
      </c>
      <c r="AS998" s="65" t="s">
        <v>2614</v>
      </c>
      <c r="BM998" s="44"/>
    </row>
    <row r="999" spans="3:65" ht="12" customHeight="1">
      <c r="C999" s="63"/>
      <c r="AB999" s="49"/>
      <c r="AF999" s="65" t="s">
        <v>963</v>
      </c>
      <c r="AS999" s="65" t="s">
        <v>2615</v>
      </c>
      <c r="BM999" s="44"/>
    </row>
    <row r="1000" spans="3:65" ht="12" customHeight="1">
      <c r="C1000" s="63"/>
      <c r="AB1000" s="49"/>
      <c r="AF1000" s="63" t="s">
        <v>5592</v>
      </c>
      <c r="AS1000" s="65" t="s">
        <v>4323</v>
      </c>
      <c r="BM1000" s="44"/>
    </row>
    <row r="1001" spans="3:65" ht="12" customHeight="1">
      <c r="C1001" s="63"/>
      <c r="AB1001" s="49"/>
      <c r="AF1001" s="65" t="s">
        <v>964</v>
      </c>
      <c r="AS1001" s="65" t="s">
        <v>2616</v>
      </c>
      <c r="BM1001" s="44"/>
    </row>
    <row r="1002" spans="3:65" ht="12" customHeight="1">
      <c r="C1002" s="63"/>
      <c r="AB1002" s="49"/>
      <c r="AF1002" s="65" t="s">
        <v>965</v>
      </c>
      <c r="AS1002" s="65" t="s">
        <v>2617</v>
      </c>
      <c r="BM1002" s="44"/>
    </row>
    <row r="1003" spans="3:65" ht="12" customHeight="1">
      <c r="C1003" s="63"/>
      <c r="AB1003" s="49"/>
      <c r="AF1003" s="65" t="s">
        <v>487</v>
      </c>
      <c r="AS1003" s="69" t="s">
        <v>261</v>
      </c>
      <c r="BM1003" s="44"/>
    </row>
    <row r="1004" spans="3:65" ht="12" customHeight="1">
      <c r="C1004" s="63"/>
      <c r="AB1004" s="49"/>
      <c r="AF1004" s="65" t="s">
        <v>4338</v>
      </c>
      <c r="AS1004" s="63" t="s">
        <v>1141</v>
      </c>
      <c r="BM1004" s="44"/>
    </row>
    <row r="1005" spans="3:65" ht="12" customHeight="1">
      <c r="C1005" s="63"/>
      <c r="AB1005" s="49"/>
      <c r="AF1005" s="65" t="s">
        <v>967</v>
      </c>
      <c r="AS1005" s="63" t="s">
        <v>575</v>
      </c>
      <c r="BM1005" s="44"/>
    </row>
    <row r="1006" spans="3:65" ht="12" customHeight="1">
      <c r="C1006" s="63"/>
      <c r="AB1006" s="49"/>
      <c r="AF1006" s="63" t="s">
        <v>6218</v>
      </c>
      <c r="AS1006" s="65" t="s">
        <v>732</v>
      </c>
      <c r="BM1006" s="44"/>
    </row>
    <row r="1007" spans="3:65" ht="12" customHeight="1">
      <c r="C1007" s="63"/>
      <c r="AB1007" s="49"/>
      <c r="AF1007" s="65" t="s">
        <v>2752</v>
      </c>
      <c r="AS1007" s="63" t="s">
        <v>348</v>
      </c>
      <c r="BM1007" s="44"/>
    </row>
    <row r="1008" spans="3:65" ht="12" customHeight="1">
      <c r="C1008" s="63"/>
      <c r="AB1008" s="49"/>
      <c r="AF1008" s="63" t="s">
        <v>6291</v>
      </c>
      <c r="AS1008" s="63" t="s">
        <v>349</v>
      </c>
      <c r="BM1008" s="44"/>
    </row>
    <row r="1009" spans="3:65" ht="12" customHeight="1">
      <c r="C1009" s="63"/>
      <c r="AB1009" s="49"/>
      <c r="AF1009" s="63" t="s">
        <v>782</v>
      </c>
      <c r="AS1009" s="65" t="s">
        <v>4565</v>
      </c>
      <c r="BM1009" s="44"/>
    </row>
    <row r="1010" spans="3:65" ht="12" customHeight="1">
      <c r="C1010" s="63"/>
      <c r="AB1010" s="49"/>
      <c r="AF1010" s="65" t="s">
        <v>488</v>
      </c>
      <c r="AS1010" s="69" t="s">
        <v>3271</v>
      </c>
      <c r="BM1010" s="44"/>
    </row>
    <row r="1011" spans="3:65" ht="12" customHeight="1">
      <c r="C1011" s="63"/>
      <c r="AB1011" s="49"/>
      <c r="AF1011" s="63" t="s">
        <v>754</v>
      </c>
      <c r="AS1011" s="63" t="s">
        <v>1244</v>
      </c>
      <c r="BM1011" s="44"/>
    </row>
    <row r="1012" spans="3:65" ht="12" customHeight="1">
      <c r="C1012" s="63"/>
      <c r="AB1012" s="49"/>
      <c r="AF1012" s="65" t="s">
        <v>489</v>
      </c>
      <c r="AS1012" s="65" t="s">
        <v>913</v>
      </c>
      <c r="BM1012" s="44"/>
    </row>
    <row r="1013" spans="3:65" ht="12" customHeight="1">
      <c r="C1013" s="63"/>
      <c r="AB1013" s="49"/>
      <c r="AF1013" s="65" t="s">
        <v>490</v>
      </c>
      <c r="AS1013" s="65" t="s">
        <v>4324</v>
      </c>
      <c r="BM1013" s="44"/>
    </row>
    <row r="1014" spans="3:65" ht="12" customHeight="1">
      <c r="C1014" s="63"/>
      <c r="AB1014" s="49"/>
      <c r="AF1014" s="63" t="s">
        <v>6215</v>
      </c>
      <c r="AS1014" s="63" t="s">
        <v>757</v>
      </c>
      <c r="BM1014" s="44"/>
    </row>
    <row r="1015" spans="3:65" ht="12" customHeight="1">
      <c r="C1015" s="63"/>
      <c r="AB1015" s="49"/>
      <c r="AF1015" s="63" t="s">
        <v>5593</v>
      </c>
      <c r="AS1015" s="63" t="s">
        <v>786</v>
      </c>
      <c r="BM1015" s="44"/>
    </row>
    <row r="1016" spans="3:65" ht="12" customHeight="1">
      <c r="C1016" s="63"/>
      <c r="AB1016" s="49"/>
      <c r="AF1016" s="63" t="s">
        <v>6142</v>
      </c>
      <c r="AS1016" s="63" t="s">
        <v>768</v>
      </c>
      <c r="BM1016" s="44"/>
    </row>
    <row r="1017" spans="3:65" ht="12" customHeight="1">
      <c r="C1017" s="63"/>
      <c r="AB1017" s="49"/>
      <c r="AF1017" s="63" t="s">
        <v>766</v>
      </c>
      <c r="AS1017" s="65" t="s">
        <v>2618</v>
      </c>
      <c r="BM1017" s="44"/>
    </row>
    <row r="1018" spans="3:65" ht="12" customHeight="1">
      <c r="C1018" s="63"/>
      <c r="AB1018" s="49"/>
      <c r="AF1018" s="65" t="s">
        <v>968</v>
      </c>
      <c r="AS1018" s="65" t="s">
        <v>914</v>
      </c>
      <c r="BM1018" s="44"/>
    </row>
    <row r="1019" spans="3:65" ht="12" customHeight="1">
      <c r="C1019" s="63"/>
      <c r="AB1019" s="49"/>
      <c r="AF1019" s="63" t="s">
        <v>5594</v>
      </c>
      <c r="AS1019" s="65" t="s">
        <v>2619</v>
      </c>
      <c r="BM1019" s="44"/>
    </row>
    <row r="1020" spans="3:65" ht="12" customHeight="1">
      <c r="C1020" s="63"/>
      <c r="AB1020" s="49"/>
      <c r="AF1020" s="63" t="s">
        <v>4347</v>
      </c>
      <c r="AS1020" s="65" t="s">
        <v>915</v>
      </c>
      <c r="BM1020" s="44"/>
    </row>
    <row r="1021" spans="3:65" ht="12" customHeight="1">
      <c r="C1021" s="63"/>
      <c r="AB1021" s="49"/>
      <c r="AF1021" s="65" t="s">
        <v>969</v>
      </c>
      <c r="AS1021" s="65" t="s">
        <v>2620</v>
      </c>
      <c r="BM1021" s="44"/>
    </row>
    <row r="1022" spans="3:65" ht="12" customHeight="1">
      <c r="C1022" s="63"/>
      <c r="AB1022" s="49"/>
      <c r="AF1022" s="63" t="s">
        <v>6266</v>
      </c>
      <c r="AS1022" s="65" t="s">
        <v>2621</v>
      </c>
      <c r="BM1022" s="44"/>
    </row>
    <row r="1023" spans="3:65" ht="12" customHeight="1">
      <c r="C1023" s="63"/>
      <c r="AB1023" s="49"/>
      <c r="AF1023" s="63" t="s">
        <v>6210</v>
      </c>
      <c r="AS1023" s="65" t="s">
        <v>916</v>
      </c>
      <c r="BM1023" s="44"/>
    </row>
    <row r="1024" spans="3:65" ht="12" customHeight="1">
      <c r="C1024" s="63"/>
      <c r="AB1024" s="49"/>
      <c r="AF1024" s="63" t="s">
        <v>5821</v>
      </c>
      <c r="AS1024" s="65" t="s">
        <v>2622</v>
      </c>
      <c r="BM1024" s="44"/>
    </row>
    <row r="1025" spans="3:65" ht="12" customHeight="1">
      <c r="C1025" s="63"/>
      <c r="AB1025" s="49"/>
      <c r="AF1025" s="63" t="s">
        <v>6233</v>
      </c>
      <c r="AS1025" s="65" t="s">
        <v>2623</v>
      </c>
      <c r="BM1025" s="44"/>
    </row>
    <row r="1026" spans="3:65" ht="12" customHeight="1">
      <c r="C1026" s="63"/>
      <c r="AB1026" s="49"/>
      <c r="AF1026" s="63" t="s">
        <v>5633</v>
      </c>
      <c r="AS1026" s="63" t="s">
        <v>761</v>
      </c>
      <c r="BM1026" s="44"/>
    </row>
    <row r="1027" spans="3:65" ht="12" customHeight="1">
      <c r="C1027" s="63"/>
      <c r="AB1027" s="49"/>
      <c r="AF1027" s="65" t="s">
        <v>970</v>
      </c>
      <c r="AS1027" s="65" t="s">
        <v>917</v>
      </c>
      <c r="BM1027" s="44"/>
    </row>
    <row r="1028" spans="3:65" ht="12" customHeight="1">
      <c r="C1028" s="63"/>
      <c r="AB1028" s="49"/>
      <c r="AF1028" s="65" t="s">
        <v>971</v>
      </c>
      <c r="AS1028" s="65" t="s">
        <v>2624</v>
      </c>
      <c r="BM1028" s="44"/>
    </row>
    <row r="1029" spans="3:65" ht="12" customHeight="1">
      <c r="C1029" s="63"/>
      <c r="AB1029" s="49"/>
      <c r="AF1029" s="63" t="s">
        <v>5595</v>
      </c>
      <c r="AS1029" s="65" t="s">
        <v>2625</v>
      </c>
      <c r="BM1029" s="44"/>
    </row>
    <row r="1030" spans="3:65" ht="12" customHeight="1">
      <c r="C1030" s="63"/>
      <c r="AB1030" s="49"/>
      <c r="AF1030" s="63" t="s">
        <v>5596</v>
      </c>
      <c r="AS1030" s="63" t="s">
        <v>1475</v>
      </c>
      <c r="BM1030" s="44"/>
    </row>
    <row r="1031" spans="3:65" ht="12" customHeight="1">
      <c r="C1031" s="63"/>
      <c r="AB1031" s="49"/>
      <c r="AF1031" s="65" t="s">
        <v>972</v>
      </c>
      <c r="AS1031" s="65" t="s">
        <v>918</v>
      </c>
      <c r="BM1031" s="44"/>
    </row>
    <row r="1032" spans="3:65" ht="12" customHeight="1">
      <c r="C1032" s="63"/>
      <c r="AB1032" s="49"/>
      <c r="AF1032" s="63" t="s">
        <v>751</v>
      </c>
      <c r="AS1032" s="65" t="s">
        <v>2626</v>
      </c>
      <c r="BM1032" s="44"/>
    </row>
    <row r="1033" spans="3:65" ht="12" customHeight="1">
      <c r="C1033" s="63"/>
      <c r="AB1033" s="49"/>
      <c r="AF1033" s="63" t="s">
        <v>6282</v>
      </c>
      <c r="AS1033" s="65" t="s">
        <v>2627</v>
      </c>
      <c r="BM1033" s="44"/>
    </row>
    <row r="1034" spans="3:65" ht="12" customHeight="1">
      <c r="C1034" s="63"/>
      <c r="AB1034" s="49"/>
      <c r="AF1034" s="63" t="s">
        <v>6101</v>
      </c>
      <c r="AS1034" s="66" t="s">
        <v>2994</v>
      </c>
      <c r="BM1034" s="44"/>
    </row>
    <row r="1035" spans="3:65" ht="12" customHeight="1">
      <c r="C1035" s="63"/>
      <c r="AB1035" s="49"/>
      <c r="AF1035" s="63" t="s">
        <v>5822</v>
      </c>
      <c r="AS1035" s="65" t="s">
        <v>2628</v>
      </c>
      <c r="BM1035" s="44"/>
    </row>
    <row r="1036" spans="3:65" ht="12" customHeight="1">
      <c r="C1036" s="63"/>
      <c r="AB1036" s="49"/>
      <c r="AF1036" s="65" t="s">
        <v>739</v>
      </c>
      <c r="AS1036" s="65" t="s">
        <v>919</v>
      </c>
      <c r="BM1036" s="44"/>
    </row>
    <row r="1037" spans="3:65" ht="12" customHeight="1">
      <c r="C1037" s="63"/>
      <c r="AB1037" s="49"/>
      <c r="AF1037" s="63" t="s">
        <v>5597</v>
      </c>
      <c r="AS1037" s="65" t="s">
        <v>920</v>
      </c>
      <c r="BM1037" s="44"/>
    </row>
    <row r="1038" spans="3:65" ht="12" customHeight="1">
      <c r="C1038" s="63"/>
      <c r="AB1038" s="49"/>
      <c r="AF1038" s="63" t="s">
        <v>5598</v>
      </c>
      <c r="AS1038" s="63" t="s">
        <v>3282</v>
      </c>
      <c r="BM1038" s="44"/>
    </row>
    <row r="1039" spans="3:65" ht="12" customHeight="1">
      <c r="C1039" s="63"/>
      <c r="AB1039" s="49"/>
      <c r="AF1039" s="63" t="s">
        <v>5599</v>
      </c>
      <c r="AS1039" s="65" t="s">
        <v>1425</v>
      </c>
      <c r="BM1039" s="44"/>
    </row>
    <row r="1040" spans="3:65" ht="12" customHeight="1">
      <c r="C1040" s="63"/>
      <c r="AB1040" s="49"/>
      <c r="AF1040" s="63" t="s">
        <v>5638</v>
      </c>
      <c r="AS1040" s="65" t="s">
        <v>2629</v>
      </c>
      <c r="BM1040" s="44"/>
    </row>
    <row r="1041" spans="3:65" ht="12" customHeight="1">
      <c r="C1041" s="63"/>
      <c r="AB1041" s="49"/>
      <c r="AF1041" s="63" t="s">
        <v>5600</v>
      </c>
      <c r="AS1041" s="63" t="s">
        <v>262</v>
      </c>
      <c r="BM1041" s="44"/>
    </row>
    <row r="1042" spans="3:65" ht="12" customHeight="1">
      <c r="C1042" s="63"/>
      <c r="AB1042" s="49"/>
      <c r="AF1042" s="65" t="s">
        <v>491</v>
      </c>
      <c r="AS1042" s="65" t="s">
        <v>2630</v>
      </c>
      <c r="BM1042" s="44"/>
    </row>
    <row r="1043" spans="3:65" ht="12" customHeight="1">
      <c r="C1043" s="63"/>
      <c r="AB1043" s="49"/>
      <c r="AF1043" s="65" t="s">
        <v>973</v>
      </c>
      <c r="AS1043" s="65" t="s">
        <v>2631</v>
      </c>
      <c r="BM1043" s="44"/>
    </row>
    <row r="1044" spans="3:65" ht="12" customHeight="1">
      <c r="C1044" s="63"/>
      <c r="AB1044" s="49"/>
      <c r="AF1044" s="65" t="s">
        <v>492</v>
      </c>
      <c r="AS1044" s="65" t="s">
        <v>2632</v>
      </c>
      <c r="BM1044" s="44"/>
    </row>
    <row r="1045" spans="3:65" ht="12" customHeight="1">
      <c r="C1045" s="63"/>
      <c r="AB1045" s="49"/>
      <c r="AF1045" s="63" t="s">
        <v>708</v>
      </c>
      <c r="AS1045" s="65" t="s">
        <v>2633</v>
      </c>
      <c r="BM1045" s="44"/>
    </row>
    <row r="1046" spans="3:65" ht="12" customHeight="1">
      <c r="C1046" s="63"/>
      <c r="AB1046" s="49"/>
      <c r="AF1046" s="63" t="s">
        <v>5601</v>
      </c>
      <c r="AS1046" s="65" t="s">
        <v>460</v>
      </c>
      <c r="BM1046" s="44"/>
    </row>
    <row r="1047" spans="3:65" ht="12" customHeight="1">
      <c r="C1047" s="63"/>
      <c r="AB1047" s="49"/>
      <c r="AF1047" s="65" t="s">
        <v>493</v>
      </c>
      <c r="AS1047" s="63" t="s">
        <v>1977</v>
      </c>
      <c r="BM1047" s="44"/>
    </row>
    <row r="1048" spans="3:65" ht="12" customHeight="1">
      <c r="C1048" s="63"/>
      <c r="AB1048" s="49"/>
      <c r="AF1048" s="63" t="s">
        <v>752</v>
      </c>
      <c r="AS1048" s="65" t="s">
        <v>2634</v>
      </c>
      <c r="BM1048" s="44"/>
    </row>
    <row r="1049" spans="3:65" ht="12" customHeight="1">
      <c r="C1049" s="63"/>
      <c r="AB1049" s="49"/>
      <c r="AF1049" s="63" t="s">
        <v>6073</v>
      </c>
      <c r="AS1049" s="65" t="s">
        <v>921</v>
      </c>
      <c r="BM1049" s="44"/>
    </row>
    <row r="1050" spans="3:65" ht="12" customHeight="1">
      <c r="C1050" s="63"/>
      <c r="AB1050" s="49"/>
      <c r="AF1050" s="63" t="s">
        <v>5602</v>
      </c>
      <c r="AS1050" s="63" t="s">
        <v>1060</v>
      </c>
      <c r="BM1050" s="44"/>
    </row>
    <row r="1051" spans="3:65" ht="12" customHeight="1">
      <c r="C1051" s="63"/>
      <c r="AB1051" s="49"/>
      <c r="AF1051" s="63" t="s">
        <v>5884</v>
      </c>
      <c r="AS1051" s="65" t="s">
        <v>922</v>
      </c>
      <c r="BM1051" s="44"/>
    </row>
    <row r="1052" spans="3:65" ht="12" customHeight="1">
      <c r="C1052" s="63"/>
      <c r="AB1052" s="49"/>
      <c r="AF1052" s="63" t="s">
        <v>6040</v>
      </c>
      <c r="AS1052" s="65" t="s">
        <v>1247</v>
      </c>
      <c r="BM1052" s="44"/>
    </row>
    <row r="1053" spans="3:65" ht="12" customHeight="1">
      <c r="C1053" s="63"/>
      <c r="AB1053" s="49"/>
      <c r="AF1053" s="63" t="s">
        <v>5823</v>
      </c>
      <c r="AS1053" s="65" t="s">
        <v>923</v>
      </c>
      <c r="BM1053" s="44"/>
    </row>
    <row r="1054" spans="3:65" ht="12" customHeight="1">
      <c r="C1054" s="63"/>
      <c r="AB1054" s="49"/>
      <c r="AF1054" s="63" t="s">
        <v>5824</v>
      </c>
      <c r="AS1054" s="65" t="s">
        <v>924</v>
      </c>
      <c r="BM1054" s="44"/>
    </row>
    <row r="1055" spans="3:65" ht="12" customHeight="1">
      <c r="C1055" s="63"/>
      <c r="AB1055" s="49"/>
      <c r="AF1055" s="63" t="s">
        <v>5825</v>
      </c>
      <c r="AS1055" s="63" t="s">
        <v>1476</v>
      </c>
      <c r="BM1055" s="44"/>
    </row>
    <row r="1056" spans="3:65" ht="12" customHeight="1">
      <c r="C1056" s="63"/>
      <c r="AB1056" s="49"/>
      <c r="AF1056" s="63" t="s">
        <v>5583</v>
      </c>
      <c r="AS1056" s="65" t="s">
        <v>461</v>
      </c>
      <c r="BM1056" s="44"/>
    </row>
    <row r="1057" spans="3:65" ht="12" customHeight="1">
      <c r="C1057" s="63"/>
      <c r="AB1057" s="49"/>
      <c r="AF1057" s="63" t="s">
        <v>5584</v>
      </c>
      <c r="AS1057" s="65" t="s">
        <v>462</v>
      </c>
      <c r="BM1057" s="44"/>
    </row>
    <row r="1058" spans="3:65" ht="12" customHeight="1">
      <c r="C1058" s="63"/>
      <c r="AB1058" s="49"/>
      <c r="AF1058" s="63" t="s">
        <v>6290</v>
      </c>
      <c r="AS1058" s="65" t="s">
        <v>2635</v>
      </c>
      <c r="BM1058" s="44"/>
    </row>
    <row r="1059" spans="3:65" ht="12" customHeight="1">
      <c r="C1059" s="63"/>
      <c r="AB1059" s="49"/>
      <c r="AF1059" s="63" t="s">
        <v>5826</v>
      </c>
      <c r="AS1059" s="65" t="s">
        <v>2636</v>
      </c>
      <c r="BM1059" s="44"/>
    </row>
    <row r="1060" spans="3:65" ht="12" customHeight="1">
      <c r="C1060" s="63"/>
      <c r="AB1060" s="49"/>
      <c r="AF1060" s="63" t="s">
        <v>5827</v>
      </c>
      <c r="AS1060" s="65" t="s">
        <v>2637</v>
      </c>
      <c r="BM1060" s="44"/>
    </row>
    <row r="1061" spans="3:65" ht="12" customHeight="1">
      <c r="C1061" s="63"/>
      <c r="AB1061" s="49"/>
      <c r="AF1061" s="63" t="s">
        <v>5585</v>
      </c>
      <c r="AS1061" s="65" t="s">
        <v>2638</v>
      </c>
      <c r="BM1061" s="44"/>
    </row>
    <row r="1062" spans="3:65" ht="12" customHeight="1">
      <c r="C1062" s="63"/>
      <c r="AB1062" s="49"/>
      <c r="AF1062" s="65" t="s">
        <v>974</v>
      </c>
      <c r="AS1062" s="65" t="s">
        <v>2639</v>
      </c>
      <c r="BM1062" s="44"/>
    </row>
    <row r="1063" spans="3:65" ht="12" customHeight="1">
      <c r="C1063" s="63"/>
      <c r="AB1063" s="49"/>
      <c r="AF1063" s="65" t="s">
        <v>494</v>
      </c>
      <c r="AS1063" s="65" t="s">
        <v>2640</v>
      </c>
      <c r="BM1063" s="44"/>
    </row>
    <row r="1064" spans="3:65" ht="12" customHeight="1">
      <c r="C1064" s="63"/>
      <c r="AB1064" s="49"/>
      <c r="AF1064" s="65" t="s">
        <v>495</v>
      </c>
      <c r="AS1064" s="65" t="s">
        <v>2641</v>
      </c>
      <c r="BM1064" s="44"/>
    </row>
    <row r="1065" spans="3:65" ht="12" customHeight="1">
      <c r="C1065" s="63"/>
      <c r="AB1065" s="49"/>
      <c r="AF1065" s="63" t="s">
        <v>5828</v>
      </c>
      <c r="AS1065" s="65" t="s">
        <v>263</v>
      </c>
      <c r="BM1065" s="44"/>
    </row>
    <row r="1066" spans="3:65" ht="12" customHeight="1">
      <c r="C1066" s="63"/>
      <c r="AB1066" s="49"/>
      <c r="AF1066" s="65" t="s">
        <v>4339</v>
      </c>
      <c r="AS1066" s="65" t="s">
        <v>733</v>
      </c>
      <c r="BM1066" s="44"/>
    </row>
    <row r="1067" spans="3:65" ht="12" customHeight="1">
      <c r="C1067" s="63"/>
      <c r="AB1067" s="49"/>
      <c r="AF1067" s="65" t="s">
        <v>4340</v>
      </c>
      <c r="AS1067" s="65" t="s">
        <v>925</v>
      </c>
      <c r="BM1067" s="44"/>
    </row>
    <row r="1068" spans="3:65" ht="12" customHeight="1">
      <c r="C1068" s="63"/>
      <c r="AB1068" s="49"/>
      <c r="AF1068" s="65" t="s">
        <v>496</v>
      </c>
      <c r="AS1068" s="65" t="s">
        <v>463</v>
      </c>
      <c r="BM1068" s="44"/>
    </row>
    <row r="1069" spans="3:65" ht="12" customHeight="1">
      <c r="C1069" s="63"/>
      <c r="AB1069" s="49"/>
      <c r="AF1069" s="63" t="s">
        <v>312</v>
      </c>
      <c r="AS1069" s="65" t="s">
        <v>3592</v>
      </c>
      <c r="BM1069" s="44"/>
    </row>
    <row r="1070" spans="3:65" ht="12" customHeight="1">
      <c r="C1070" s="63"/>
      <c r="AB1070" s="49"/>
      <c r="AF1070" s="63" t="s">
        <v>764</v>
      </c>
      <c r="AS1070" s="63" t="s">
        <v>2970</v>
      </c>
      <c r="BM1070" s="44"/>
    </row>
    <row r="1071" spans="3:65" ht="12" customHeight="1">
      <c r="C1071" s="63"/>
      <c r="AB1071" s="49"/>
      <c r="AF1071" s="65" t="s">
        <v>4301</v>
      </c>
      <c r="AS1071" s="63" t="s">
        <v>1249</v>
      </c>
      <c r="BM1071" s="44"/>
    </row>
    <row r="1072" spans="3:65" ht="12" customHeight="1">
      <c r="C1072" s="63"/>
      <c r="AB1072" s="49"/>
      <c r="AF1072" s="63" t="s">
        <v>5829</v>
      </c>
      <c r="AS1072" s="65" t="s">
        <v>926</v>
      </c>
      <c r="BM1072" s="44"/>
    </row>
    <row r="1073" spans="3:65" ht="12" customHeight="1">
      <c r="C1073" s="63"/>
      <c r="AB1073" s="49"/>
      <c r="AF1073" s="63" t="s">
        <v>5830</v>
      </c>
      <c r="AS1073" s="65" t="s">
        <v>2642</v>
      </c>
      <c r="BM1073" s="44"/>
    </row>
    <row r="1074" spans="3:65" ht="12" customHeight="1">
      <c r="C1074" s="63"/>
      <c r="AB1074" s="49"/>
      <c r="AF1074" s="65" t="s">
        <v>4139</v>
      </c>
      <c r="AS1074" s="63" t="s">
        <v>1061</v>
      </c>
      <c r="BM1074" s="44"/>
    </row>
    <row r="1075" spans="3:65" ht="12" customHeight="1">
      <c r="C1075" s="63"/>
      <c r="AB1075" s="49"/>
      <c r="AF1075" s="65" t="s">
        <v>976</v>
      </c>
      <c r="AS1075" s="65" t="s">
        <v>2643</v>
      </c>
      <c r="BM1075" s="44"/>
    </row>
    <row r="1076" spans="3:65" ht="12" customHeight="1">
      <c r="C1076" s="63"/>
      <c r="AB1076" s="49"/>
      <c r="AF1076" s="63" t="s">
        <v>6238</v>
      </c>
      <c r="AS1076" s="63" t="s">
        <v>464</v>
      </c>
      <c r="BM1076" s="44"/>
    </row>
    <row r="1077" spans="3:65" ht="12" customHeight="1">
      <c r="C1077" s="63"/>
      <c r="AB1077" s="49"/>
      <c r="AF1077" s="65" t="s">
        <v>977</v>
      </c>
      <c r="AS1077" s="65" t="s">
        <v>2644</v>
      </c>
      <c r="BM1077" s="44"/>
    </row>
    <row r="1078" spans="3:65" ht="12" customHeight="1">
      <c r="C1078" s="63"/>
      <c r="AB1078" s="49"/>
      <c r="AF1078" s="63" t="s">
        <v>762</v>
      </c>
      <c r="AS1078" s="65" t="s">
        <v>2645</v>
      </c>
      <c r="BM1078" s="44"/>
    </row>
    <row r="1079" spans="3:65" ht="12" customHeight="1">
      <c r="C1079" s="63"/>
      <c r="AB1079" s="49"/>
      <c r="AF1079" s="65" t="s">
        <v>740</v>
      </c>
      <c r="AS1079" s="63" t="s">
        <v>3593</v>
      </c>
      <c r="BM1079" s="44"/>
    </row>
    <row r="1080" spans="3:65" ht="12" customHeight="1">
      <c r="C1080" s="63"/>
      <c r="AB1080" s="49"/>
      <c r="AF1080" s="63" t="s">
        <v>4291</v>
      </c>
      <c r="AS1080" s="65" t="s">
        <v>2646</v>
      </c>
      <c r="BM1080" s="44"/>
    </row>
    <row r="1081" spans="3:65" ht="12" customHeight="1">
      <c r="C1081" s="63"/>
      <c r="AB1081" s="49"/>
      <c r="AF1081" s="63" t="s">
        <v>6074</v>
      </c>
      <c r="AS1081" s="69" t="s">
        <v>1909</v>
      </c>
      <c r="BM1081" s="44"/>
    </row>
    <row r="1082" spans="3:65" ht="12" customHeight="1">
      <c r="C1082" s="63"/>
      <c r="AB1082" s="49"/>
      <c r="AF1082" s="63" t="s">
        <v>5603</v>
      </c>
      <c r="AS1082" s="65" t="s">
        <v>1250</v>
      </c>
      <c r="BM1082" s="44"/>
    </row>
    <row r="1083" spans="3:65" ht="12" customHeight="1">
      <c r="C1083" s="63"/>
      <c r="AB1083" s="49"/>
      <c r="AF1083" s="63" t="s">
        <v>6172</v>
      </c>
      <c r="AS1083" s="65" t="s">
        <v>927</v>
      </c>
      <c r="BM1083" s="44"/>
    </row>
    <row r="1084" spans="3:65" ht="12" customHeight="1">
      <c r="C1084" s="63"/>
      <c r="AB1084" s="49"/>
      <c r="AF1084" s="63" t="s">
        <v>5831</v>
      </c>
      <c r="AS1084" s="63" t="s">
        <v>1489</v>
      </c>
      <c r="BM1084" s="44"/>
    </row>
    <row r="1085" spans="3:65" ht="12" customHeight="1">
      <c r="C1085" s="63"/>
      <c r="AB1085" s="49"/>
      <c r="AF1085" s="65" t="s">
        <v>4145</v>
      </c>
      <c r="AS1085" s="65" t="s">
        <v>2647</v>
      </c>
      <c r="BM1085" s="44"/>
    </row>
    <row r="1086" spans="3:65" ht="12" customHeight="1">
      <c r="C1086" s="63"/>
      <c r="AB1086" s="49"/>
      <c r="AF1086" s="63" t="s">
        <v>4133</v>
      </c>
      <c r="AS1086" s="65" t="s">
        <v>2648</v>
      </c>
      <c r="BM1086" s="44"/>
    </row>
    <row r="1087" spans="3:65" ht="12" customHeight="1">
      <c r="C1087" s="63"/>
      <c r="AB1087" s="49"/>
      <c r="AF1087" s="65" t="s">
        <v>979</v>
      </c>
      <c r="AS1087" s="65" t="s">
        <v>2036</v>
      </c>
      <c r="BM1087" s="44"/>
    </row>
    <row r="1088" spans="3:65" ht="12" customHeight="1">
      <c r="C1088" s="63"/>
      <c r="AB1088" s="49"/>
      <c r="AF1088" s="65" t="s">
        <v>142</v>
      </c>
      <c r="AS1088" s="67" t="s">
        <v>3104</v>
      </c>
      <c r="BM1088" s="44"/>
    </row>
    <row r="1089" spans="3:65" ht="12" customHeight="1">
      <c r="C1089" s="63"/>
      <c r="AB1089" s="49"/>
      <c r="AF1089" s="63" t="s">
        <v>5604</v>
      </c>
      <c r="AS1089" s="63" t="s">
        <v>1063</v>
      </c>
      <c r="BM1089" s="44"/>
    </row>
    <row r="1090" spans="3:65" ht="12" customHeight="1">
      <c r="C1090" s="63"/>
      <c r="AB1090" s="49"/>
      <c r="AF1090" s="65" t="s">
        <v>980</v>
      </c>
      <c r="AS1090" s="65" t="s">
        <v>3594</v>
      </c>
      <c r="BM1090" s="44"/>
    </row>
    <row r="1091" spans="3:65" ht="12" customHeight="1">
      <c r="C1091" s="63"/>
      <c r="AB1091" s="49"/>
      <c r="AF1091" s="63" t="s">
        <v>5832</v>
      </c>
      <c r="AS1091" s="65" t="s">
        <v>2649</v>
      </c>
      <c r="BM1091" s="44"/>
    </row>
    <row r="1092" spans="3:65" ht="12" customHeight="1">
      <c r="C1092" s="63"/>
      <c r="AB1092" s="49"/>
      <c r="AF1092" s="63" t="s">
        <v>6225</v>
      </c>
      <c r="AS1092" s="63" t="s">
        <v>3281</v>
      </c>
      <c r="BM1092" s="44"/>
    </row>
    <row r="1093" spans="3:65" ht="12" customHeight="1">
      <c r="C1093" s="63"/>
      <c r="AB1093" s="49"/>
      <c r="AF1093" s="65" t="s">
        <v>314</v>
      </c>
      <c r="AS1093" s="65" t="s">
        <v>928</v>
      </c>
      <c r="BM1093" s="44"/>
    </row>
    <row r="1094" spans="3:65" ht="12" customHeight="1">
      <c r="C1094" s="63"/>
      <c r="AB1094" s="49"/>
      <c r="AF1094" s="63" t="s">
        <v>5605</v>
      </c>
      <c r="AS1094" s="69" t="s">
        <v>1555</v>
      </c>
      <c r="BM1094" s="44"/>
    </row>
    <row r="1095" spans="3:65" ht="12" customHeight="1">
      <c r="C1095" s="63"/>
      <c r="AB1095" s="49"/>
      <c r="AF1095" s="63" t="s">
        <v>5606</v>
      </c>
      <c r="AJ1095" s="62"/>
      <c r="AK1095" s="62"/>
      <c r="AS1095" s="69" t="s">
        <v>1557</v>
      </c>
      <c r="BM1095" s="44"/>
    </row>
    <row r="1096" spans="3:65" ht="12" customHeight="1">
      <c r="C1096" s="63"/>
      <c r="AB1096" s="49"/>
      <c r="AF1096" s="65" t="s">
        <v>981</v>
      </c>
      <c r="AJ1096" s="62"/>
      <c r="AK1096" s="62"/>
      <c r="AS1096" s="69" t="s">
        <v>264</v>
      </c>
      <c r="BM1096" s="44"/>
    </row>
    <row r="1097" spans="3:65" ht="12" customHeight="1">
      <c r="C1097" s="63"/>
      <c r="AB1097" s="49"/>
      <c r="AF1097" s="63" t="s">
        <v>1444</v>
      </c>
      <c r="AJ1097" s="62"/>
      <c r="AK1097" s="62"/>
      <c r="AS1097" s="65" t="s">
        <v>1025</v>
      </c>
      <c r="BM1097" s="44"/>
    </row>
    <row r="1098" spans="3:65" ht="12" customHeight="1">
      <c r="C1098" s="63"/>
      <c r="AB1098" s="49"/>
      <c r="AF1098" s="63" t="s">
        <v>5607</v>
      </c>
      <c r="AJ1098" s="62"/>
      <c r="AK1098" s="62"/>
      <c r="AS1098" s="69" t="s">
        <v>1559</v>
      </c>
      <c r="BM1098" s="44"/>
    </row>
    <row r="1099" spans="3:65" ht="12" customHeight="1">
      <c r="C1099" s="63"/>
      <c r="AB1099" s="49"/>
      <c r="AF1099" s="65" t="s">
        <v>4341</v>
      </c>
      <c r="AJ1099" s="62"/>
      <c r="AK1099" s="62"/>
      <c r="AS1099" s="69" t="s">
        <v>1561</v>
      </c>
      <c r="BM1099" s="44"/>
    </row>
    <row r="1100" spans="3:65" ht="12" customHeight="1">
      <c r="C1100" s="63"/>
      <c r="AB1100" s="49"/>
      <c r="AF1100" s="63" t="s">
        <v>6030</v>
      </c>
      <c r="AJ1100" s="62"/>
      <c r="AK1100" s="62"/>
      <c r="AS1100" s="65" t="s">
        <v>4325</v>
      </c>
      <c r="BM1100" s="44"/>
    </row>
    <row r="1101" spans="3:65" ht="12" customHeight="1">
      <c r="C1101" s="63"/>
      <c r="AB1101" s="49"/>
      <c r="AF1101" s="63" t="s">
        <v>4242</v>
      </c>
      <c r="AJ1101" s="62"/>
      <c r="AK1101" s="62"/>
      <c r="AS1101" s="67" t="s">
        <v>3105</v>
      </c>
      <c r="BM1101" s="44"/>
    </row>
    <row r="1102" spans="3:65" ht="12" customHeight="1">
      <c r="C1102" s="63"/>
      <c r="AB1102" s="49"/>
      <c r="AF1102" s="63" t="s">
        <v>5608</v>
      </c>
      <c r="AJ1102" s="62"/>
      <c r="AK1102" s="62"/>
      <c r="AS1102" s="65" t="s">
        <v>2650</v>
      </c>
      <c r="BM1102" s="44"/>
    </row>
    <row r="1103" spans="3:65" ht="12" customHeight="1">
      <c r="C1103" s="63"/>
      <c r="AB1103" s="49"/>
      <c r="AF1103" s="65" t="s">
        <v>4342</v>
      </c>
      <c r="AJ1103" s="62"/>
      <c r="AK1103" s="62"/>
      <c r="AS1103" s="65" t="s">
        <v>2651</v>
      </c>
      <c r="BM1103" s="44"/>
    </row>
    <row r="1104" spans="3:65" ht="12" customHeight="1">
      <c r="C1104" s="63"/>
      <c r="AB1104" s="49"/>
      <c r="AF1104" s="65" t="s">
        <v>982</v>
      </c>
      <c r="AJ1104" s="62"/>
      <c r="AK1104" s="62"/>
      <c r="AS1104" s="65" t="s">
        <v>465</v>
      </c>
      <c r="BM1104" s="44"/>
    </row>
    <row r="1105" spans="3:65" ht="12" customHeight="1">
      <c r="C1105" s="63"/>
      <c r="AB1105" s="49"/>
      <c r="AF1105" s="63" t="s">
        <v>5833</v>
      </c>
      <c r="AJ1105" s="62"/>
      <c r="AK1105" s="62"/>
      <c r="AS1105" s="65" t="s">
        <v>4410</v>
      </c>
      <c r="BM1105" s="44"/>
    </row>
    <row r="1106" spans="3:65" ht="12" customHeight="1">
      <c r="C1106" s="63"/>
      <c r="AB1106" s="49"/>
      <c r="AF1106" s="63" t="s">
        <v>5609</v>
      </c>
      <c r="AJ1106" s="62"/>
      <c r="AK1106" s="62"/>
      <c r="AS1106" s="65" t="s">
        <v>1253</v>
      </c>
      <c r="BM1106" s="44"/>
    </row>
    <row r="1107" spans="3:65" ht="12" customHeight="1">
      <c r="C1107" s="63"/>
      <c r="AB1107" s="49"/>
      <c r="AF1107" s="63" t="s">
        <v>5610</v>
      </c>
      <c r="AJ1107" s="62"/>
      <c r="AK1107" s="62"/>
      <c r="AS1107" s="63" t="s">
        <v>265</v>
      </c>
      <c r="BM1107" s="44"/>
    </row>
    <row r="1108" spans="3:65" ht="12" customHeight="1">
      <c r="C1108" s="63"/>
      <c r="AB1108" s="49"/>
      <c r="AF1108" s="63" t="s">
        <v>5834</v>
      </c>
      <c r="AJ1108" s="62"/>
      <c r="AK1108" s="62"/>
      <c r="AS1108" s="65" t="s">
        <v>1085</v>
      </c>
      <c r="BM1108" s="44"/>
    </row>
    <row r="1109" spans="3:65" ht="12" customHeight="1">
      <c r="C1109" s="63"/>
      <c r="AB1109" s="49"/>
      <c r="AF1109" s="63" t="s">
        <v>6116</v>
      </c>
      <c r="AJ1109" s="62"/>
      <c r="AK1109" s="62"/>
      <c r="AS1109" s="65" t="s">
        <v>929</v>
      </c>
      <c r="BM1109" s="44"/>
    </row>
    <row r="1110" spans="3:65" ht="12" customHeight="1">
      <c r="C1110" s="63"/>
      <c r="AB1110" s="49"/>
      <c r="AF1110" s="65" t="s">
        <v>983</v>
      </c>
      <c r="AJ1110" s="62"/>
      <c r="AK1110" s="62"/>
      <c r="AS1110" s="63" t="s">
        <v>266</v>
      </c>
      <c r="BM1110" s="44"/>
    </row>
    <row r="1111" spans="3:65" ht="12" customHeight="1">
      <c r="C1111" s="63"/>
      <c r="AB1111" s="49"/>
      <c r="AF1111" s="63" t="s">
        <v>5611</v>
      </c>
      <c r="AJ1111" s="62"/>
      <c r="AK1111" s="62"/>
      <c r="AS1111" s="65" t="s">
        <v>1346</v>
      </c>
      <c r="BM1111" s="44"/>
    </row>
    <row r="1112" spans="3:65" ht="12" customHeight="1">
      <c r="C1112" s="63"/>
      <c r="AB1112" s="49"/>
      <c r="AF1112" s="63" t="s">
        <v>4141</v>
      </c>
      <c r="AJ1112" s="62"/>
      <c r="AK1112" s="62"/>
      <c r="AS1112" s="65" t="s">
        <v>930</v>
      </c>
      <c r="BM1112" s="44"/>
    </row>
    <row r="1113" spans="3:65" ht="12" customHeight="1">
      <c r="C1113" s="63"/>
      <c r="AB1113" s="49"/>
      <c r="AF1113" s="63" t="s">
        <v>5835</v>
      </c>
      <c r="AJ1113" s="62"/>
      <c r="AK1113" s="62"/>
      <c r="AS1113" s="65" t="s">
        <v>2652</v>
      </c>
      <c r="BM1113" s="44"/>
    </row>
    <row r="1114" spans="3:65" ht="12" customHeight="1">
      <c r="C1114" s="63"/>
      <c r="AB1114" s="49"/>
      <c r="AF1114" s="63" t="s">
        <v>6254</v>
      </c>
      <c r="AJ1114" s="62"/>
      <c r="AK1114" s="62"/>
      <c r="AS1114" s="63" t="s">
        <v>3623</v>
      </c>
      <c r="BM1114" s="44"/>
    </row>
    <row r="1115" spans="3:65" ht="12" customHeight="1">
      <c r="C1115" s="63"/>
      <c r="AB1115" s="49"/>
      <c r="AF1115" s="63" t="s">
        <v>5836</v>
      </c>
      <c r="AJ1115" s="62"/>
      <c r="AK1115" s="62"/>
      <c r="AS1115" s="65" t="s">
        <v>931</v>
      </c>
      <c r="BM1115" s="44"/>
    </row>
    <row r="1116" spans="3:65" ht="12" customHeight="1">
      <c r="C1116" s="63"/>
      <c r="AB1116" s="49"/>
      <c r="AF1116" s="63" t="s">
        <v>6146</v>
      </c>
      <c r="AJ1116" s="62"/>
      <c r="AK1116" s="62"/>
      <c r="AS1116" s="65" t="s">
        <v>2653</v>
      </c>
      <c r="BM1116" s="44"/>
    </row>
    <row r="1117" spans="3:65" ht="12" customHeight="1">
      <c r="C1117" s="63"/>
      <c r="AB1117" s="49"/>
      <c r="AF1117" s="65" t="s">
        <v>4573</v>
      </c>
      <c r="AJ1117" s="62"/>
      <c r="AK1117" s="62"/>
      <c r="AS1117" s="65" t="s">
        <v>932</v>
      </c>
      <c r="BM1117" s="44"/>
    </row>
    <row r="1118" spans="3:65" ht="12" customHeight="1">
      <c r="C1118" s="63"/>
      <c r="AB1118" s="49"/>
      <c r="AF1118" s="65" t="s">
        <v>984</v>
      </c>
      <c r="AJ1118" s="62"/>
      <c r="AK1118" s="62"/>
      <c r="AS1118" s="65" t="s">
        <v>2654</v>
      </c>
      <c r="BM1118" s="44"/>
    </row>
    <row r="1119" spans="3:65" ht="12" customHeight="1">
      <c r="C1119" s="63"/>
      <c r="AB1119" s="49"/>
      <c r="AF1119" s="65" t="s">
        <v>4140</v>
      </c>
      <c r="AJ1119" s="62"/>
      <c r="AK1119" s="62"/>
      <c r="AS1119" s="65" t="s">
        <v>267</v>
      </c>
      <c r="BM1119" s="44"/>
    </row>
    <row r="1120" spans="3:65" ht="12" customHeight="1">
      <c r="C1120" s="63"/>
      <c r="AB1120" s="49"/>
      <c r="AF1120" s="63" t="s">
        <v>5837</v>
      </c>
      <c r="AJ1120" s="62"/>
      <c r="AK1120" s="62"/>
      <c r="AS1120" s="63" t="s">
        <v>2956</v>
      </c>
      <c r="BM1120" s="44"/>
    </row>
    <row r="1121" spans="3:65" ht="12" customHeight="1">
      <c r="C1121" s="63"/>
      <c r="AB1121" s="49"/>
      <c r="AF1121" s="65" t="s">
        <v>986</v>
      </c>
      <c r="AS1121" s="65" t="s">
        <v>2655</v>
      </c>
      <c r="BM1121" s="44"/>
    </row>
    <row r="1122" spans="3:65" ht="12" customHeight="1">
      <c r="C1122" s="63"/>
      <c r="AB1122" s="49"/>
      <c r="AF1122" s="63" t="s">
        <v>5838</v>
      </c>
      <c r="AS1122" s="65" t="s">
        <v>466</v>
      </c>
      <c r="BM1122" s="44"/>
    </row>
    <row r="1123" spans="3:65" ht="12" customHeight="1">
      <c r="C1123" s="63"/>
      <c r="AB1123" s="49"/>
      <c r="AF1123" s="63" t="s">
        <v>5839</v>
      </c>
      <c r="AS1123" s="63" t="s">
        <v>759</v>
      </c>
      <c r="BM1123" s="44"/>
    </row>
    <row r="1124" spans="3:65" ht="12" customHeight="1">
      <c r="C1124" s="63"/>
      <c r="AB1124" s="49"/>
      <c r="AF1124" s="65" t="s">
        <v>317</v>
      </c>
      <c r="AS1124" s="65" t="s">
        <v>467</v>
      </c>
      <c r="BM1124" s="44"/>
    </row>
    <row r="1125" spans="3:65" ht="12" customHeight="1">
      <c r="C1125" s="63"/>
      <c r="AB1125" s="49"/>
      <c r="AF1125" s="63" t="s">
        <v>6168</v>
      </c>
      <c r="AS1125" s="65" t="s">
        <v>2656</v>
      </c>
      <c r="BM1125" s="44"/>
    </row>
    <row r="1126" spans="3:65" ht="12" customHeight="1">
      <c r="C1126" s="63"/>
      <c r="AB1126" s="49"/>
      <c r="AF1126" s="63" t="s">
        <v>4294</v>
      </c>
      <c r="AS1126" s="65" t="s">
        <v>2657</v>
      </c>
      <c r="BM1126" s="44"/>
    </row>
    <row r="1127" spans="3:65" ht="12" customHeight="1">
      <c r="C1127" s="63"/>
      <c r="AB1127" s="49"/>
      <c r="AF1127" s="63" t="s">
        <v>1432</v>
      </c>
      <c r="AS1127" s="65" t="s">
        <v>468</v>
      </c>
      <c r="BM1127" s="44"/>
    </row>
    <row r="1128" spans="3:65" ht="12" customHeight="1">
      <c r="C1128" s="63"/>
      <c r="AB1128" s="49"/>
      <c r="AF1128" s="63" t="s">
        <v>5612</v>
      </c>
      <c r="AS1128" s="65" t="s">
        <v>4326</v>
      </c>
      <c r="BM1128" s="44"/>
    </row>
    <row r="1129" spans="3:65" ht="12" customHeight="1">
      <c r="C1129" s="63"/>
      <c r="AB1129" s="49"/>
      <c r="AF1129" s="65" t="s">
        <v>987</v>
      </c>
      <c r="AS1129" s="65" t="s">
        <v>933</v>
      </c>
      <c r="BM1129" s="44"/>
    </row>
    <row r="1130" spans="3:65" ht="12" customHeight="1">
      <c r="C1130" s="63"/>
      <c r="AB1130" s="49"/>
      <c r="AF1130" s="63" t="s">
        <v>6126</v>
      </c>
      <c r="AS1130" s="65" t="s">
        <v>1347</v>
      </c>
      <c r="BM1130" s="44"/>
    </row>
    <row r="1131" spans="3:65" ht="12" customHeight="1">
      <c r="C1131" s="63"/>
      <c r="AB1131" s="49"/>
      <c r="AF1131" s="63" t="s">
        <v>6181</v>
      </c>
      <c r="AS1131" s="63" t="s">
        <v>1521</v>
      </c>
      <c r="BM1131" s="44"/>
    </row>
    <row r="1132" spans="3:65" ht="12" customHeight="1">
      <c r="C1132" s="63"/>
      <c r="AB1132" s="49"/>
      <c r="AF1132" s="63" t="s">
        <v>6155</v>
      </c>
      <c r="AS1132" s="63" t="s">
        <v>3595</v>
      </c>
      <c r="BM1132" s="44"/>
    </row>
    <row r="1133" spans="3:65" ht="12" customHeight="1">
      <c r="C1133" s="63"/>
      <c r="AB1133" s="49"/>
      <c r="AF1133" s="63" t="s">
        <v>6156</v>
      </c>
      <c r="AS1133" s="63" t="s">
        <v>268</v>
      </c>
      <c r="BM1133" s="44"/>
    </row>
    <row r="1134" spans="3:65" ht="12" customHeight="1">
      <c r="C1134" s="63"/>
      <c r="AB1134" s="49"/>
      <c r="AF1134" s="63" t="s">
        <v>6164</v>
      </c>
      <c r="AS1134" s="65" t="s">
        <v>2658</v>
      </c>
      <c r="BM1134" s="44"/>
    </row>
    <row r="1135" spans="3:65" ht="12" customHeight="1">
      <c r="C1135" s="63"/>
      <c r="AB1135" s="49"/>
      <c r="AF1135" s="63" t="s">
        <v>6213</v>
      </c>
      <c r="AS1135" s="65" t="s">
        <v>1067</v>
      </c>
      <c r="BM1135" s="44"/>
    </row>
    <row r="1136" spans="3:65" ht="12" customHeight="1">
      <c r="C1136" s="63"/>
      <c r="AB1136" s="49"/>
      <c r="AF1136" s="63" t="s">
        <v>6260</v>
      </c>
      <c r="AS1136" s="65" t="s">
        <v>934</v>
      </c>
      <c r="BM1136" s="44"/>
    </row>
    <row r="1137" spans="3:65" ht="12" customHeight="1">
      <c r="C1137" s="63"/>
      <c r="AB1137" s="49"/>
      <c r="AF1137" s="63" t="s">
        <v>6220</v>
      </c>
      <c r="AS1137" s="65" t="s">
        <v>758</v>
      </c>
      <c r="BM1137" s="44"/>
    </row>
    <row r="1138" spans="3:65" ht="12" customHeight="1">
      <c r="C1138" s="63"/>
      <c r="AB1138" s="49"/>
      <c r="AF1138" s="63" t="s">
        <v>6191</v>
      </c>
      <c r="AS1138" s="63" t="s">
        <v>1104</v>
      </c>
      <c r="BM1138" s="44"/>
    </row>
    <row r="1139" spans="3:65" ht="12" customHeight="1">
      <c r="C1139" s="63"/>
      <c r="AB1139" s="49"/>
      <c r="AF1139" s="63" t="s">
        <v>6152</v>
      </c>
      <c r="AS1139" s="65" t="s">
        <v>935</v>
      </c>
      <c r="BM1139" s="44"/>
    </row>
    <row r="1140" spans="3:65" ht="12" customHeight="1">
      <c r="C1140" s="63"/>
      <c r="AB1140" s="49"/>
      <c r="AF1140" s="63" t="s">
        <v>6148</v>
      </c>
      <c r="AS1140" s="63" t="s">
        <v>4717</v>
      </c>
      <c r="BM1140" s="44"/>
    </row>
    <row r="1141" spans="3:65" ht="12" customHeight="1">
      <c r="C1141" s="63"/>
      <c r="AB1141" s="49"/>
      <c r="AF1141" s="63" t="s">
        <v>6180</v>
      </c>
      <c r="AS1141" s="65" t="s">
        <v>2659</v>
      </c>
      <c r="BM1141" s="44"/>
    </row>
    <row r="1142" spans="3:65" ht="12" customHeight="1">
      <c r="C1142" s="63"/>
      <c r="AB1142" s="49"/>
      <c r="AF1142" s="63" t="s">
        <v>6278</v>
      </c>
      <c r="AS1142" s="69" t="s">
        <v>1563</v>
      </c>
      <c r="BM1142" s="44"/>
    </row>
    <row r="1143" spans="3:65" ht="12" customHeight="1">
      <c r="C1143" s="63"/>
      <c r="AB1143" s="49"/>
      <c r="AF1143" s="63" t="s">
        <v>6244</v>
      </c>
      <c r="AS1143" s="69" t="s">
        <v>3555</v>
      </c>
      <c r="BM1143" s="44"/>
    </row>
    <row r="1144" spans="3:65" ht="12" customHeight="1">
      <c r="C1144" s="63"/>
      <c r="AB1144" s="49"/>
      <c r="AF1144" s="63" t="s">
        <v>6137</v>
      </c>
      <c r="AS1144" s="69" t="s">
        <v>1565</v>
      </c>
      <c r="BM1144" s="44"/>
    </row>
    <row r="1145" spans="3:65" ht="12" customHeight="1">
      <c r="C1145" s="63"/>
      <c r="AB1145" s="49"/>
      <c r="AF1145" s="65" t="s">
        <v>6093</v>
      </c>
      <c r="AS1145" s="69" t="s">
        <v>1566</v>
      </c>
      <c r="BM1145" s="44"/>
    </row>
    <row r="1146" spans="3:65" ht="12" customHeight="1">
      <c r="C1146" s="63"/>
      <c r="AB1146" s="49"/>
      <c r="AF1146" s="63" t="s">
        <v>6134</v>
      </c>
      <c r="AS1146" s="69" t="s">
        <v>1567</v>
      </c>
      <c r="BM1146" s="44"/>
    </row>
    <row r="1147" spans="3:65" ht="12" customHeight="1">
      <c r="C1147" s="63"/>
      <c r="AB1147" s="49"/>
      <c r="AF1147" s="63" t="s">
        <v>6293</v>
      </c>
      <c r="AS1147" s="65" t="s">
        <v>2660</v>
      </c>
      <c r="BM1147" s="44"/>
    </row>
    <row r="1148" spans="3:65" ht="12" customHeight="1">
      <c r="C1148" s="63"/>
      <c r="AB1148" s="49"/>
      <c r="AF1148" s="63" t="s">
        <v>6079</v>
      </c>
      <c r="AS1148" s="65" t="s">
        <v>936</v>
      </c>
      <c r="BM1148" s="44"/>
    </row>
    <row r="1149" spans="3:65" ht="12" customHeight="1">
      <c r="C1149" s="63"/>
      <c r="AB1149" s="49"/>
      <c r="AF1149" s="63" t="s">
        <v>6053</v>
      </c>
      <c r="AS1149" s="65" t="s">
        <v>469</v>
      </c>
      <c r="BM1149" s="44"/>
    </row>
    <row r="1150" spans="3:65" ht="12" customHeight="1">
      <c r="C1150" s="63"/>
      <c r="AB1150" s="49"/>
      <c r="AF1150" s="63" t="s">
        <v>6226</v>
      </c>
      <c r="AS1150" s="65" t="s">
        <v>2661</v>
      </c>
      <c r="BM1150" s="44"/>
    </row>
    <row r="1151" spans="3:65" ht="12" customHeight="1">
      <c r="C1151" s="63"/>
      <c r="AB1151" s="49"/>
      <c r="AF1151" s="63" t="s">
        <v>6161</v>
      </c>
      <c r="AS1151" s="65" t="s">
        <v>2662</v>
      </c>
      <c r="BM1151" s="44"/>
    </row>
    <row r="1152" spans="3:65" ht="12" customHeight="1">
      <c r="C1152" s="63"/>
      <c r="AB1152" s="49"/>
      <c r="AF1152" s="63" t="s">
        <v>6188</v>
      </c>
      <c r="AS1152" s="63" t="s">
        <v>1058</v>
      </c>
      <c r="BM1152" s="44"/>
    </row>
    <row r="1153" spans="3:65" ht="12" customHeight="1">
      <c r="C1153" s="63"/>
      <c r="AB1153" s="49"/>
      <c r="AF1153" s="63" t="s">
        <v>6195</v>
      </c>
      <c r="AS1153" s="65" t="s">
        <v>269</v>
      </c>
      <c r="BM1153" s="44"/>
    </row>
    <row r="1154" spans="3:65" ht="12" customHeight="1">
      <c r="C1154" s="63"/>
      <c r="AB1154" s="49"/>
      <c r="AF1154" s="63" t="s">
        <v>6144</v>
      </c>
      <c r="AS1154" s="65" t="s">
        <v>937</v>
      </c>
      <c r="BM1154" s="44"/>
    </row>
    <row r="1155" spans="3:65" ht="12" customHeight="1">
      <c r="C1155" s="63"/>
      <c r="AB1155" s="49"/>
      <c r="AF1155" s="63" t="s">
        <v>6178</v>
      </c>
      <c r="AS1155" s="63" t="s">
        <v>132</v>
      </c>
      <c r="BM1155" s="44"/>
    </row>
    <row r="1156" spans="3:65" ht="12" customHeight="1">
      <c r="C1156" s="63"/>
      <c r="AB1156" s="49"/>
      <c r="AF1156" s="63" t="s">
        <v>6129</v>
      </c>
      <c r="AS1156" s="65" t="s">
        <v>938</v>
      </c>
      <c r="BM1156" s="44"/>
    </row>
    <row r="1157" spans="3:65" ht="12" customHeight="1">
      <c r="C1157" s="63"/>
      <c r="AB1157" s="49"/>
      <c r="AF1157" s="63" t="s">
        <v>6147</v>
      </c>
      <c r="AS1157" s="65" t="s">
        <v>1260</v>
      </c>
      <c r="BM1157" s="44"/>
    </row>
    <row r="1158" spans="3:65" ht="12" customHeight="1">
      <c r="C1158" s="63"/>
      <c r="AB1158" s="49"/>
      <c r="AF1158" s="63" t="s">
        <v>6122</v>
      </c>
      <c r="AS1158" s="66" t="s">
        <v>2998</v>
      </c>
      <c r="BM1158" s="44"/>
    </row>
    <row r="1159" spans="3:65" ht="12" customHeight="1">
      <c r="C1159" s="63"/>
      <c r="AB1159" s="49"/>
      <c r="AF1159" s="63" t="s">
        <v>6261</v>
      </c>
      <c r="AS1159" s="65" t="s">
        <v>4566</v>
      </c>
      <c r="BM1159" s="44"/>
    </row>
    <row r="1160" spans="3:65" ht="12" customHeight="1">
      <c r="C1160" s="63"/>
      <c r="AB1160" s="49"/>
      <c r="AF1160" s="63" t="s">
        <v>6194</v>
      </c>
      <c r="AS1160" s="65" t="s">
        <v>939</v>
      </c>
      <c r="BM1160" s="44"/>
    </row>
    <row r="1161" spans="3:65" ht="12" customHeight="1">
      <c r="C1161" s="63"/>
      <c r="AB1161" s="49"/>
      <c r="AF1161" s="63" t="s">
        <v>6130</v>
      </c>
      <c r="AS1161" s="63" t="s">
        <v>511</v>
      </c>
      <c r="BM1161" s="44"/>
    </row>
    <row r="1162" spans="3:65" ht="12" customHeight="1">
      <c r="C1162" s="63"/>
      <c r="AB1162" s="49"/>
      <c r="AF1162" s="63" t="s">
        <v>6274</v>
      </c>
      <c r="AS1162" s="65" t="s">
        <v>940</v>
      </c>
      <c r="BM1162" s="44"/>
    </row>
    <row r="1163" spans="3:65" ht="12" customHeight="1">
      <c r="C1163" s="63"/>
      <c r="AB1163" s="49"/>
      <c r="AF1163" s="65" t="s">
        <v>6082</v>
      </c>
      <c r="AS1163" s="65" t="s">
        <v>470</v>
      </c>
      <c r="BM1163" s="44"/>
    </row>
    <row r="1164" spans="3:65" ht="12" customHeight="1">
      <c r="C1164" s="63"/>
      <c r="AB1164" s="49"/>
      <c r="AF1164" s="63" t="s">
        <v>6193</v>
      </c>
      <c r="AS1164" s="65" t="s">
        <v>2663</v>
      </c>
      <c r="BM1164" s="44"/>
    </row>
    <row r="1165" spans="3:65" ht="12" customHeight="1">
      <c r="C1165" s="63"/>
      <c r="AB1165" s="49"/>
      <c r="AF1165" s="63" t="s">
        <v>6089</v>
      </c>
      <c r="AS1165" s="65" t="s">
        <v>2664</v>
      </c>
      <c r="BM1165" s="44"/>
    </row>
    <row r="1166" spans="3:65" ht="12" customHeight="1">
      <c r="C1166" s="63"/>
      <c r="AB1166" s="49"/>
      <c r="AF1166" s="63" t="s">
        <v>6179</v>
      </c>
      <c r="AS1166" s="65" t="s">
        <v>471</v>
      </c>
      <c r="BM1166" s="44"/>
    </row>
    <row r="1167" spans="3:65" ht="12" customHeight="1">
      <c r="C1167" s="63"/>
      <c r="AB1167" s="49"/>
      <c r="AF1167" s="63" t="s">
        <v>6192</v>
      </c>
      <c r="AS1167" s="65" t="s">
        <v>472</v>
      </c>
      <c r="BM1167" s="44"/>
    </row>
    <row r="1168" spans="3:65" ht="12" customHeight="1">
      <c r="C1168" s="63"/>
      <c r="AB1168" s="49"/>
      <c r="AF1168" s="63" t="s">
        <v>6258</v>
      </c>
      <c r="AS1168" s="65" t="s">
        <v>2665</v>
      </c>
      <c r="BM1168" s="44"/>
    </row>
    <row r="1169" spans="3:65" ht="12" customHeight="1">
      <c r="C1169" s="63"/>
      <c r="AB1169" s="49"/>
      <c r="AF1169" s="63" t="s">
        <v>6265</v>
      </c>
      <c r="AS1169" s="65" t="s">
        <v>1026</v>
      </c>
      <c r="BM1169" s="44"/>
    </row>
    <row r="1170" spans="3:65" ht="12" customHeight="1">
      <c r="C1170" s="63"/>
      <c r="AB1170" s="49"/>
      <c r="AF1170" s="63" t="s">
        <v>6150</v>
      </c>
      <c r="AS1170" s="63" t="s">
        <v>3624</v>
      </c>
      <c r="BM1170" s="44"/>
    </row>
    <row r="1171" spans="3:65" ht="12" customHeight="1">
      <c r="C1171" s="63"/>
      <c r="AB1171" s="49"/>
      <c r="AF1171" s="63" t="s">
        <v>6138</v>
      </c>
      <c r="AS1171" s="65" t="s">
        <v>4327</v>
      </c>
      <c r="BM1171" s="44"/>
    </row>
    <row r="1172" spans="3:65" ht="12" customHeight="1">
      <c r="C1172" s="63"/>
      <c r="AB1172" s="49"/>
      <c r="AF1172" s="63" t="s">
        <v>6158</v>
      </c>
      <c r="AS1172" s="65" t="s">
        <v>4567</v>
      </c>
      <c r="BM1172" s="44"/>
    </row>
    <row r="1173" spans="3:65" ht="12" customHeight="1">
      <c r="C1173" s="63"/>
      <c r="AB1173" s="49"/>
      <c r="AF1173" s="63" t="s">
        <v>6159</v>
      </c>
      <c r="AS1173" s="65" t="s">
        <v>473</v>
      </c>
      <c r="BM1173" s="44"/>
    </row>
    <row r="1174" spans="3:65" ht="12" customHeight="1">
      <c r="C1174" s="63"/>
      <c r="AB1174" s="49"/>
      <c r="AF1174" s="63" t="s">
        <v>6135</v>
      </c>
      <c r="AS1174" s="65" t="s">
        <v>2666</v>
      </c>
      <c r="BM1174" s="44"/>
    </row>
    <row r="1175" spans="3:65" ht="12" customHeight="1">
      <c r="C1175" s="63"/>
      <c r="AB1175" s="49"/>
      <c r="AF1175" s="63" t="s">
        <v>6157</v>
      </c>
      <c r="AS1175" s="65" t="s">
        <v>2667</v>
      </c>
      <c r="BM1175" s="44"/>
    </row>
    <row r="1176" spans="3:65" ht="12" customHeight="1">
      <c r="C1176" s="63"/>
      <c r="AB1176" s="49"/>
      <c r="AF1176" s="63" t="s">
        <v>6256</v>
      </c>
      <c r="AS1176" s="63" t="s">
        <v>2987</v>
      </c>
      <c r="BM1176" s="44"/>
    </row>
    <row r="1177" spans="3:65" ht="12" customHeight="1">
      <c r="C1177" s="63"/>
      <c r="AB1177" s="49"/>
      <c r="AF1177" s="63" t="s">
        <v>6185</v>
      </c>
      <c r="AS1177" s="63" t="s">
        <v>2981</v>
      </c>
      <c r="BM1177" s="44"/>
    </row>
    <row r="1178" spans="3:65" ht="12" customHeight="1">
      <c r="C1178" s="63"/>
      <c r="AB1178" s="49"/>
      <c r="AF1178" s="63" t="s">
        <v>6177</v>
      </c>
      <c r="AS1178" s="63" t="s">
        <v>270</v>
      </c>
      <c r="BM1178" s="44"/>
    </row>
    <row r="1179" spans="3:65" ht="12" customHeight="1">
      <c r="C1179" s="63"/>
      <c r="AB1179" s="49"/>
      <c r="AF1179" s="63" t="s">
        <v>6276</v>
      </c>
      <c r="AS1179" s="65" t="s">
        <v>941</v>
      </c>
      <c r="BM1179" s="44"/>
    </row>
    <row r="1180" spans="3:65" ht="12" customHeight="1">
      <c r="C1180" s="63"/>
      <c r="AB1180" s="49"/>
      <c r="AF1180" s="63" t="s">
        <v>6262</v>
      </c>
      <c r="AS1180" s="65" t="s">
        <v>2668</v>
      </c>
      <c r="BM1180" s="44"/>
    </row>
    <row r="1181" spans="3:65" ht="12" customHeight="1">
      <c r="C1181" s="63"/>
      <c r="AB1181" s="49"/>
      <c r="AF1181" s="63" t="s">
        <v>6052</v>
      </c>
      <c r="AS1181" s="69" t="s">
        <v>271</v>
      </c>
      <c r="BM1181" s="44"/>
    </row>
    <row r="1182" spans="3:65" ht="12" customHeight="1">
      <c r="C1182" s="63"/>
      <c r="AB1182" s="49"/>
      <c r="AF1182" s="63" t="s">
        <v>6050</v>
      </c>
      <c r="AS1182" s="65" t="s">
        <v>1262</v>
      </c>
      <c r="BM1182" s="44"/>
    </row>
    <row r="1183" spans="3:65" ht="12" customHeight="1">
      <c r="C1183" s="63"/>
      <c r="AB1183" s="49"/>
      <c r="AF1183" s="63" t="s">
        <v>6051</v>
      </c>
      <c r="AS1183" s="63" t="s">
        <v>272</v>
      </c>
      <c r="BM1183" s="44"/>
    </row>
    <row r="1184" spans="3:65" ht="12" customHeight="1">
      <c r="C1184" s="63"/>
      <c r="AB1184" s="49"/>
      <c r="AF1184" s="63" t="s">
        <v>5563</v>
      </c>
      <c r="AS1184" s="65" t="s">
        <v>2669</v>
      </c>
      <c r="BM1184" s="44"/>
    </row>
    <row r="1185" spans="3:65" ht="12" customHeight="1">
      <c r="C1185" s="63"/>
      <c r="AB1185" s="49"/>
      <c r="AF1185" s="63" t="s">
        <v>6153</v>
      </c>
      <c r="AS1185" s="65" t="s">
        <v>2670</v>
      </c>
      <c r="BM1185" s="44"/>
    </row>
    <row r="1186" spans="3:65" ht="12" customHeight="1">
      <c r="C1186" s="63"/>
      <c r="AB1186" s="49"/>
      <c r="AF1186" s="63" t="s">
        <v>6197</v>
      </c>
      <c r="AS1186" s="63" t="s">
        <v>273</v>
      </c>
      <c r="BM1186" s="44"/>
    </row>
    <row r="1187" spans="3:65" ht="12" customHeight="1">
      <c r="C1187" s="63"/>
      <c r="AB1187" s="49"/>
      <c r="AF1187" s="63" t="s">
        <v>6189</v>
      </c>
      <c r="AS1187" s="65" t="s">
        <v>942</v>
      </c>
      <c r="BM1187" s="44"/>
    </row>
    <row r="1188" spans="3:65" ht="12" customHeight="1">
      <c r="C1188" s="63"/>
      <c r="AB1188" s="49"/>
      <c r="AF1188" s="63" t="s">
        <v>6187</v>
      </c>
      <c r="AS1188" s="63" t="s">
        <v>274</v>
      </c>
      <c r="BM1188" s="44"/>
    </row>
    <row r="1189" spans="3:65" ht="12" customHeight="1">
      <c r="C1189" s="63"/>
      <c r="AB1189" s="49"/>
      <c r="AF1189" s="63" t="s">
        <v>6196</v>
      </c>
      <c r="AS1189" s="64" t="s">
        <v>1046</v>
      </c>
      <c r="BM1189" s="44"/>
    </row>
    <row r="1190" spans="3:65" ht="12" customHeight="1">
      <c r="C1190" s="63"/>
      <c r="AB1190" s="49"/>
      <c r="AF1190" s="63" t="s">
        <v>6085</v>
      </c>
      <c r="AS1190" s="63" t="s">
        <v>2965</v>
      </c>
      <c r="BM1190" s="44"/>
    </row>
    <row r="1191" spans="3:65" ht="12" customHeight="1">
      <c r="C1191" s="63"/>
      <c r="AB1191" s="49"/>
      <c r="AF1191" s="63" t="s">
        <v>5576</v>
      </c>
      <c r="AS1191" s="63" t="s">
        <v>2977</v>
      </c>
      <c r="BM1191" s="44"/>
    </row>
    <row r="1192" spans="3:65" ht="12" customHeight="1">
      <c r="C1192" s="63"/>
      <c r="AB1192" s="49"/>
      <c r="AF1192" s="63" t="s">
        <v>6154</v>
      </c>
      <c r="AS1192" s="65" t="s">
        <v>2671</v>
      </c>
      <c r="BM1192" s="44"/>
    </row>
    <row r="1193" spans="3:65" ht="12" customHeight="1">
      <c r="C1193" s="63"/>
      <c r="AB1193" s="49"/>
      <c r="AF1193" s="63" t="s">
        <v>6176</v>
      </c>
      <c r="AS1193" s="65" t="s">
        <v>2672</v>
      </c>
      <c r="BM1193" s="44"/>
    </row>
    <row r="1194" spans="3:65" ht="12" customHeight="1">
      <c r="C1194" s="63"/>
      <c r="AB1194" s="49"/>
      <c r="AF1194" s="63" t="s">
        <v>6113</v>
      </c>
      <c r="AS1194" s="65" t="s">
        <v>2673</v>
      </c>
      <c r="BM1194" s="44"/>
    </row>
    <row r="1195" spans="3:65" ht="12" customHeight="1">
      <c r="C1195" s="63"/>
      <c r="AB1195" s="49"/>
      <c r="AF1195" s="63" t="s">
        <v>6270</v>
      </c>
      <c r="AS1195" s="65" t="s">
        <v>2674</v>
      </c>
      <c r="BM1195" s="44"/>
    </row>
    <row r="1196" spans="3:65" ht="12" customHeight="1">
      <c r="C1196" s="63"/>
      <c r="AB1196" s="49"/>
      <c r="AF1196" s="63" t="s">
        <v>6182</v>
      </c>
      <c r="AS1196" s="63" t="s">
        <v>275</v>
      </c>
      <c r="BM1196" s="44"/>
    </row>
    <row r="1197" spans="3:65" ht="12" customHeight="1">
      <c r="C1197" s="63"/>
      <c r="AB1197" s="49"/>
      <c r="AF1197" s="63" t="s">
        <v>6141</v>
      </c>
      <c r="AS1197" s="65" t="s">
        <v>474</v>
      </c>
      <c r="BM1197" s="44"/>
    </row>
    <row r="1198" spans="3:65" ht="12" customHeight="1">
      <c r="C1198" s="63"/>
      <c r="AB1198" s="49"/>
      <c r="AF1198" s="63" t="s">
        <v>6167</v>
      </c>
      <c r="AS1198" s="65" t="s">
        <v>475</v>
      </c>
      <c r="BM1198" s="44"/>
    </row>
    <row r="1199" spans="3:65" ht="12" customHeight="1">
      <c r="C1199" s="63"/>
      <c r="AB1199" s="49"/>
      <c r="AF1199" s="63" t="s">
        <v>6133</v>
      </c>
      <c r="AS1199" s="63" t="s">
        <v>133</v>
      </c>
      <c r="BM1199" s="44"/>
    </row>
    <row r="1200" spans="3:65" ht="12" customHeight="1">
      <c r="C1200" s="63"/>
      <c r="AB1200" s="49"/>
      <c r="AF1200" s="63" t="s">
        <v>6247</v>
      </c>
      <c r="AS1200" s="63" t="s">
        <v>3318</v>
      </c>
      <c r="BM1200" s="44"/>
    </row>
    <row r="1201" spans="3:65" ht="12" customHeight="1">
      <c r="C1201" s="63"/>
      <c r="AB1201" s="49"/>
      <c r="AF1201" s="63" t="s">
        <v>6149</v>
      </c>
      <c r="AS1201" s="63" t="s">
        <v>347</v>
      </c>
      <c r="BM1201" s="44"/>
    </row>
    <row r="1202" spans="3:65" ht="12" customHeight="1">
      <c r="C1202" s="63"/>
      <c r="AB1202" s="49"/>
      <c r="AF1202" s="63" t="s">
        <v>6272</v>
      </c>
      <c r="AS1202" s="65" t="s">
        <v>2675</v>
      </c>
      <c r="BM1202" s="44"/>
    </row>
    <row r="1203" spans="3:65" ht="12" customHeight="1">
      <c r="C1203" s="63"/>
      <c r="AB1203" s="49"/>
      <c r="AF1203" s="63" t="s">
        <v>6263</v>
      </c>
      <c r="AS1203" s="65" t="s">
        <v>2676</v>
      </c>
      <c r="BM1203" s="44"/>
    </row>
    <row r="1204" spans="3:65" ht="12" customHeight="1">
      <c r="C1204" s="63"/>
      <c r="AB1204" s="49"/>
      <c r="AF1204" s="63" t="s">
        <v>6264</v>
      </c>
      <c r="AS1204" s="65" t="s">
        <v>2677</v>
      </c>
      <c r="BM1204" s="44"/>
    </row>
    <row r="1205" spans="3:65" ht="12" customHeight="1">
      <c r="C1205" s="63"/>
      <c r="AB1205" s="49"/>
      <c r="AF1205" s="63" t="s">
        <v>6251</v>
      </c>
      <c r="AS1205" s="65" t="s">
        <v>2678</v>
      </c>
      <c r="BM1205" s="44"/>
    </row>
    <row r="1206" spans="3:65" ht="12" customHeight="1">
      <c r="C1206" s="63"/>
      <c r="AB1206" s="49"/>
      <c r="AF1206" s="63" t="s">
        <v>6269</v>
      </c>
      <c r="AS1206" s="65" t="s">
        <v>943</v>
      </c>
      <c r="BM1206" s="44"/>
    </row>
    <row r="1207" spans="3:65" ht="12" customHeight="1">
      <c r="C1207" s="63"/>
      <c r="AB1207" s="49"/>
      <c r="AF1207" s="63" t="s">
        <v>5851</v>
      </c>
      <c r="AS1207" s="65" t="s">
        <v>2679</v>
      </c>
      <c r="BM1207" s="44"/>
    </row>
    <row r="1208" spans="3:65" ht="12" customHeight="1">
      <c r="C1208" s="63"/>
      <c r="AB1208" s="49"/>
      <c r="AF1208" s="63" t="s">
        <v>6239</v>
      </c>
      <c r="AS1208" s="65" t="s">
        <v>3640</v>
      </c>
      <c r="BM1208" s="44"/>
    </row>
    <row r="1209" spans="3:65" ht="12" customHeight="1">
      <c r="C1209" s="63"/>
      <c r="AB1209" s="49"/>
      <c r="AF1209" s="63" t="s">
        <v>6198</v>
      </c>
      <c r="AS1209" s="65" t="s">
        <v>2680</v>
      </c>
      <c r="BM1209" s="44"/>
    </row>
    <row r="1210" spans="3:65" ht="12" customHeight="1">
      <c r="C1210" s="63"/>
      <c r="AB1210" s="49"/>
      <c r="AF1210" s="63" t="s">
        <v>6253</v>
      </c>
      <c r="AS1210" s="65" t="s">
        <v>1267</v>
      </c>
      <c r="BM1210" s="44"/>
    </row>
    <row r="1211" spans="3:65" ht="12" customHeight="1">
      <c r="C1211" s="63"/>
      <c r="AB1211" s="49"/>
      <c r="AF1211" s="63" t="s">
        <v>6183</v>
      </c>
      <c r="AS1211" s="65" t="s">
        <v>1268</v>
      </c>
      <c r="BM1211" s="44"/>
    </row>
    <row r="1212" spans="3:65" ht="12" customHeight="1">
      <c r="C1212" s="63"/>
      <c r="AB1212" s="49"/>
      <c r="AF1212" s="63" t="s">
        <v>6123</v>
      </c>
      <c r="AS1212" s="65" t="s">
        <v>1270</v>
      </c>
      <c r="BM1212" s="44"/>
    </row>
    <row r="1213" spans="3:65" ht="12" customHeight="1">
      <c r="C1213" s="63"/>
      <c r="AB1213" s="49"/>
      <c r="AF1213" s="63" t="s">
        <v>6268</v>
      </c>
      <c r="AS1213" s="65" t="s">
        <v>2681</v>
      </c>
      <c r="BM1213" s="44"/>
    </row>
    <row r="1214" spans="3:65" ht="12" customHeight="1">
      <c r="C1214" s="63"/>
      <c r="AB1214" s="49"/>
      <c r="AF1214" s="63" t="s">
        <v>6091</v>
      </c>
      <c r="AS1214" s="65" t="s">
        <v>4568</v>
      </c>
      <c r="BM1214" s="44"/>
    </row>
    <row r="1215" spans="3:65" ht="12" customHeight="1">
      <c r="C1215" s="63"/>
      <c r="AB1215" s="49"/>
      <c r="AF1215" s="63" t="s">
        <v>6151</v>
      </c>
      <c r="AS1215" s="65" t="s">
        <v>944</v>
      </c>
      <c r="BM1215" s="44"/>
    </row>
    <row r="1216" spans="3:65" ht="12" customHeight="1">
      <c r="C1216" s="63"/>
      <c r="AB1216" s="49"/>
      <c r="AF1216" s="65" t="s">
        <v>741</v>
      </c>
      <c r="AS1216" s="65" t="s">
        <v>476</v>
      </c>
      <c r="BM1216" s="44"/>
    </row>
    <row r="1217" spans="3:65" ht="12" customHeight="1">
      <c r="C1217" s="63"/>
      <c r="AB1217" s="49"/>
      <c r="AF1217" s="65" t="s">
        <v>4274</v>
      </c>
      <c r="AS1217" s="69" t="s">
        <v>3554</v>
      </c>
      <c r="BM1217" s="44"/>
    </row>
    <row r="1218" spans="3:65" ht="12" customHeight="1">
      <c r="C1218" s="63"/>
      <c r="AB1218" s="49"/>
      <c r="AF1218" s="65" t="s">
        <v>988</v>
      </c>
      <c r="AS1218" s="65" t="s">
        <v>734</v>
      </c>
      <c r="BM1218" s="44"/>
    </row>
    <row r="1219" spans="3:65" ht="12" customHeight="1">
      <c r="C1219" s="63"/>
      <c r="AB1219" s="49"/>
      <c r="AF1219" s="63" t="s">
        <v>5840</v>
      </c>
      <c r="AS1219" s="63" t="s">
        <v>276</v>
      </c>
      <c r="BM1219" s="44"/>
    </row>
    <row r="1220" spans="3:65" ht="12" customHeight="1">
      <c r="C1220" s="63"/>
      <c r="AB1220" s="49"/>
      <c r="AF1220" s="63" t="s">
        <v>6119</v>
      </c>
      <c r="AS1220" s="65" t="s">
        <v>477</v>
      </c>
      <c r="BM1220" s="44"/>
    </row>
    <row r="1221" spans="3:65" ht="12" customHeight="1">
      <c r="C1221" s="63"/>
      <c r="AB1221" s="49"/>
      <c r="AF1221" s="63" t="s">
        <v>6252</v>
      </c>
      <c r="AS1221" s="63" t="s">
        <v>1477</v>
      </c>
      <c r="BM1221" s="44"/>
    </row>
    <row r="1222" spans="3:65" ht="12" customHeight="1">
      <c r="C1222" s="63"/>
      <c r="AB1222" s="49"/>
      <c r="AF1222" s="65" t="s">
        <v>989</v>
      </c>
      <c r="AS1222" s="65" t="s">
        <v>945</v>
      </c>
      <c r="BM1222" s="44"/>
    </row>
    <row r="1223" spans="3:65" ht="12" customHeight="1">
      <c r="C1223" s="63"/>
      <c r="AB1223" s="49"/>
      <c r="AF1223" s="65" t="s">
        <v>990</v>
      </c>
      <c r="AS1223" s="65" t="s">
        <v>2682</v>
      </c>
      <c r="BM1223" s="44"/>
    </row>
    <row r="1224" spans="3:65" ht="12" customHeight="1">
      <c r="C1224" s="63"/>
      <c r="AB1224" s="49"/>
      <c r="AF1224" s="65" t="s">
        <v>991</v>
      </c>
      <c r="AS1224" s="65" t="s">
        <v>1940</v>
      </c>
      <c r="BM1224" s="44"/>
    </row>
    <row r="1225" spans="3:65" ht="12" customHeight="1">
      <c r="C1225" s="63"/>
      <c r="AB1225" s="49"/>
      <c r="AF1225" s="63" t="s">
        <v>5841</v>
      </c>
      <c r="AS1225" s="63" t="s">
        <v>1059</v>
      </c>
      <c r="BM1225" s="44"/>
    </row>
    <row r="1226" spans="3:65" ht="12" customHeight="1">
      <c r="C1226" s="63"/>
      <c r="AB1226" s="49"/>
      <c r="AF1226" s="63" t="s">
        <v>5842</v>
      </c>
      <c r="AS1226" s="65" t="s">
        <v>2683</v>
      </c>
      <c r="BM1226" s="44"/>
    </row>
    <row r="1227" spans="3:65" ht="12" customHeight="1">
      <c r="C1227" s="63"/>
      <c r="AB1227" s="49"/>
      <c r="AF1227" s="65" t="s">
        <v>4343</v>
      </c>
      <c r="AS1227" s="65" t="s">
        <v>946</v>
      </c>
      <c r="BM1227" s="44"/>
    </row>
    <row r="1228" spans="3:65" ht="12" customHeight="1">
      <c r="C1228" s="63"/>
      <c r="AB1228" s="49"/>
      <c r="AF1228" s="63" t="s">
        <v>6255</v>
      </c>
      <c r="AS1228" s="63" t="s">
        <v>277</v>
      </c>
      <c r="BM1228" s="44"/>
    </row>
    <row r="1229" spans="3:65" ht="12" customHeight="1">
      <c r="C1229" s="63"/>
      <c r="AB1229" s="49"/>
      <c r="AF1229" s="63" t="s">
        <v>5613</v>
      </c>
      <c r="AS1229" s="63" t="s">
        <v>278</v>
      </c>
      <c r="BM1229" s="44"/>
    </row>
    <row r="1230" spans="3:65" ht="12" customHeight="1">
      <c r="C1230" s="63"/>
      <c r="AB1230" s="49"/>
      <c r="AF1230" s="63" t="s">
        <v>5843</v>
      </c>
      <c r="AS1230" s="63" t="s">
        <v>134</v>
      </c>
      <c r="BM1230" s="44"/>
    </row>
    <row r="1231" spans="3:65" ht="12" customHeight="1">
      <c r="C1231" s="63"/>
      <c r="AB1231" s="49"/>
      <c r="AF1231" s="63" t="s">
        <v>4344</v>
      </c>
      <c r="AS1231" s="65" t="s">
        <v>2684</v>
      </c>
      <c r="BM1231" s="44"/>
    </row>
    <row r="1232" spans="3:65" ht="12" customHeight="1">
      <c r="C1232" s="63"/>
      <c r="AB1232" s="49"/>
      <c r="AF1232" s="63" t="s">
        <v>1431</v>
      </c>
      <c r="AS1232" s="63" t="s">
        <v>279</v>
      </c>
      <c r="BM1232" s="44"/>
    </row>
    <row r="1233" spans="3:65" ht="12" customHeight="1">
      <c r="C1233" s="63"/>
      <c r="AB1233" s="49"/>
      <c r="AF1233" s="63" t="s">
        <v>5614</v>
      </c>
      <c r="AS1233" s="65" t="s">
        <v>2685</v>
      </c>
      <c r="BM1233" s="44"/>
    </row>
    <row r="1234" spans="3:65" ht="12" customHeight="1">
      <c r="C1234" s="63"/>
      <c r="AB1234" s="49"/>
      <c r="AF1234" s="65" t="s">
        <v>4345</v>
      </c>
      <c r="AS1234" s="65" t="s">
        <v>2686</v>
      </c>
      <c r="BM1234" s="44"/>
    </row>
    <row r="1235" spans="3:65" ht="12" customHeight="1">
      <c r="C1235" s="63"/>
      <c r="AB1235" s="49"/>
      <c r="AF1235" s="63" t="s">
        <v>5844</v>
      </c>
      <c r="AS1235" s="63" t="s">
        <v>787</v>
      </c>
      <c r="BM1235" s="44"/>
    </row>
    <row r="1236" spans="3:65" ht="12" customHeight="1">
      <c r="C1236" s="63"/>
      <c r="AB1236" s="49"/>
      <c r="AF1236" s="65" t="s">
        <v>1442</v>
      </c>
      <c r="AS1236" s="63" t="s">
        <v>3626</v>
      </c>
      <c r="BM1236" s="44"/>
    </row>
    <row r="1237" spans="3:65" ht="12" customHeight="1">
      <c r="C1237" s="63"/>
      <c r="AB1237" s="49"/>
      <c r="AF1237" s="65" t="s">
        <v>750</v>
      </c>
      <c r="AS1237" s="65" t="s">
        <v>2687</v>
      </c>
      <c r="BM1237" s="44"/>
    </row>
    <row r="1238" spans="3:65" ht="12" customHeight="1">
      <c r="C1238" s="63"/>
      <c r="AB1238" s="49"/>
      <c r="AF1238" s="65" t="s">
        <v>321</v>
      </c>
      <c r="AS1238" s="65" t="s">
        <v>2688</v>
      </c>
      <c r="BM1238" s="44"/>
    </row>
    <row r="1239" spans="3:65" ht="12" customHeight="1">
      <c r="C1239" s="63"/>
      <c r="AB1239" s="49"/>
      <c r="AF1239" s="65" t="s">
        <v>992</v>
      </c>
      <c r="AS1239" s="65" t="s">
        <v>2689</v>
      </c>
      <c r="BM1239" s="44"/>
    </row>
    <row r="1240" spans="3:65" ht="12" customHeight="1">
      <c r="C1240" s="63"/>
      <c r="AB1240" s="49"/>
      <c r="AF1240" s="65" t="s">
        <v>4271</v>
      </c>
      <c r="AS1240" s="65" t="s">
        <v>947</v>
      </c>
      <c r="BM1240" s="44"/>
    </row>
    <row r="1241" spans="3:65" ht="12" customHeight="1">
      <c r="C1241" s="63"/>
      <c r="AB1241" s="49"/>
      <c r="AF1241" s="65" t="s">
        <v>993</v>
      </c>
      <c r="AS1241" s="65" t="s">
        <v>948</v>
      </c>
      <c r="BM1241" s="44"/>
    </row>
    <row r="1242" spans="3:65" ht="12" customHeight="1">
      <c r="C1242" s="63"/>
      <c r="AB1242" s="49"/>
      <c r="AF1242" s="63" t="s">
        <v>4297</v>
      </c>
      <c r="AS1242" s="63" t="s">
        <v>1448</v>
      </c>
      <c r="BM1242" s="44"/>
    </row>
    <row r="1243" spans="3:65" ht="12" customHeight="1">
      <c r="C1243" s="63"/>
      <c r="AB1243" s="49"/>
      <c r="AF1243" s="63" t="s">
        <v>4247</v>
      </c>
      <c r="AS1243" s="65" t="s">
        <v>949</v>
      </c>
      <c r="BM1243" s="44"/>
    </row>
    <row r="1244" spans="3:65" ht="12" customHeight="1">
      <c r="C1244" s="63"/>
      <c r="AB1244" s="49"/>
      <c r="AF1244" s="63" t="s">
        <v>790</v>
      </c>
      <c r="AS1244" s="65" t="s">
        <v>2690</v>
      </c>
      <c r="BM1244" s="44"/>
    </row>
    <row r="1245" spans="3:65" ht="12" customHeight="1">
      <c r="C1245" s="63"/>
      <c r="AB1245" s="49"/>
      <c r="AF1245" s="65" t="s">
        <v>994</v>
      </c>
      <c r="AS1245" s="63" t="s">
        <v>280</v>
      </c>
      <c r="BM1245" s="44"/>
    </row>
    <row r="1246" spans="3:65" ht="12" customHeight="1">
      <c r="C1246" s="63"/>
      <c r="AB1246" s="49"/>
      <c r="AF1246" s="65" t="s">
        <v>995</v>
      </c>
      <c r="AS1246" s="65" t="s">
        <v>478</v>
      </c>
      <c r="BM1246" s="44"/>
    </row>
    <row r="1247" spans="3:65" ht="12" customHeight="1">
      <c r="C1247" s="63"/>
      <c r="AB1247" s="49"/>
      <c r="AF1247" s="63" t="s">
        <v>1434</v>
      </c>
      <c r="AS1247" s="65" t="s">
        <v>2691</v>
      </c>
      <c r="BM1247" s="44"/>
    </row>
    <row r="1248" spans="3:65" ht="12" customHeight="1">
      <c r="C1248" s="63"/>
      <c r="AB1248" s="49"/>
      <c r="AF1248" s="63" t="s">
        <v>5615</v>
      </c>
      <c r="AS1248" s="65" t="s">
        <v>2692</v>
      </c>
      <c r="BM1248" s="44"/>
    </row>
    <row r="1249" spans="3:65" ht="12" customHeight="1">
      <c r="C1249" s="63"/>
      <c r="AB1249" s="49"/>
      <c r="AF1249" s="65" t="s">
        <v>996</v>
      </c>
      <c r="AS1249" s="65" t="s">
        <v>2693</v>
      </c>
      <c r="BM1249" s="44"/>
    </row>
    <row r="1250" spans="3:65" ht="12" customHeight="1">
      <c r="C1250" s="63"/>
      <c r="AB1250" s="49"/>
      <c r="AF1250" s="63" t="s">
        <v>5845</v>
      </c>
      <c r="AS1250" s="65" t="s">
        <v>950</v>
      </c>
      <c r="BM1250" s="44"/>
    </row>
    <row r="1251" spans="3:65" ht="12" customHeight="1">
      <c r="C1251" s="63"/>
      <c r="AB1251" s="49"/>
      <c r="AF1251" s="63" t="s">
        <v>4265</v>
      </c>
      <c r="AS1251" s="65" t="s">
        <v>951</v>
      </c>
      <c r="BM1251" s="44"/>
    </row>
    <row r="1252" spans="3:65" ht="12" customHeight="1">
      <c r="C1252" s="63"/>
      <c r="AB1252" s="49"/>
      <c r="AF1252" s="65" t="s">
        <v>4273</v>
      </c>
      <c r="AS1252" s="65" t="s">
        <v>2694</v>
      </c>
      <c r="BM1252" s="44"/>
    </row>
    <row r="1253" spans="3:65" ht="12" customHeight="1">
      <c r="C1253" s="63"/>
      <c r="AB1253" s="49"/>
      <c r="AF1253" s="63" t="s">
        <v>742</v>
      </c>
      <c r="AS1253" s="65" t="s">
        <v>4328</v>
      </c>
      <c r="BM1253" s="44"/>
    </row>
    <row r="1254" spans="3:65" ht="12" customHeight="1">
      <c r="C1254" s="63"/>
      <c r="AB1254" s="49"/>
      <c r="AF1254" s="63" t="s">
        <v>5846</v>
      </c>
      <c r="AS1254" s="65" t="s">
        <v>2695</v>
      </c>
      <c r="BM1254" s="44"/>
    </row>
    <row r="1255" spans="3:65" ht="12" customHeight="1">
      <c r="C1255" s="63"/>
      <c r="AB1255" s="49"/>
      <c r="AF1255" s="63" t="s">
        <v>6288</v>
      </c>
      <c r="AS1255" s="63" t="s">
        <v>1501</v>
      </c>
      <c r="BM1255" s="44"/>
    </row>
    <row r="1256" spans="3:65" ht="12" customHeight="1">
      <c r="C1256" s="63"/>
      <c r="AB1256" s="49"/>
      <c r="AF1256" s="63" t="s">
        <v>5847</v>
      </c>
      <c r="AS1256" s="63" t="s">
        <v>1112</v>
      </c>
      <c r="BM1256" s="44"/>
    </row>
    <row r="1257" spans="3:65" ht="12" customHeight="1">
      <c r="C1257" s="63"/>
      <c r="AB1257" s="49"/>
      <c r="AF1257" s="63" t="s">
        <v>5616</v>
      </c>
      <c r="AS1257" s="63" t="s">
        <v>1271</v>
      </c>
      <c r="BM1257" s="44"/>
    </row>
    <row r="1258" spans="3:65" ht="12" customHeight="1">
      <c r="C1258" s="63"/>
      <c r="AB1258" s="49"/>
      <c r="AF1258" s="63" t="s">
        <v>5617</v>
      </c>
      <c r="AS1258" s="63" t="s">
        <v>1478</v>
      </c>
      <c r="BM1258" s="44"/>
    </row>
    <row r="1259" spans="3:65" ht="12" customHeight="1">
      <c r="C1259" s="63"/>
      <c r="AB1259" s="49"/>
      <c r="AF1259" s="63" t="s">
        <v>5618</v>
      </c>
      <c r="AS1259" s="63" t="s">
        <v>1498</v>
      </c>
      <c r="BM1259" s="44"/>
    </row>
    <row r="1260" spans="3:65" ht="12" customHeight="1">
      <c r="C1260" s="63"/>
      <c r="AB1260" s="49"/>
      <c r="AF1260" s="63" t="s">
        <v>5619</v>
      </c>
      <c r="AS1260" s="65" t="s">
        <v>2696</v>
      </c>
      <c r="BM1260" s="44"/>
    </row>
    <row r="1261" spans="3:65" ht="12" customHeight="1">
      <c r="C1261" s="63"/>
      <c r="AB1261" s="49"/>
      <c r="AF1261" s="65" t="s">
        <v>4578</v>
      </c>
      <c r="AS1261" s="63" t="s">
        <v>3286</v>
      </c>
      <c r="BM1261" s="44"/>
    </row>
    <row r="1262" spans="3:65" ht="12" customHeight="1">
      <c r="C1262" s="63"/>
      <c r="AB1262" s="49"/>
      <c r="AF1262" s="63" t="s">
        <v>6108</v>
      </c>
      <c r="AS1262" s="65" t="s">
        <v>2697</v>
      </c>
      <c r="BM1262" s="44"/>
    </row>
    <row r="1263" spans="3:65" ht="12" customHeight="1">
      <c r="C1263" s="63"/>
      <c r="AB1263" s="49"/>
      <c r="AF1263" s="63" t="s">
        <v>5620</v>
      </c>
      <c r="AS1263" s="65" t="s">
        <v>2698</v>
      </c>
      <c r="BM1263" s="44"/>
    </row>
    <row r="1264" spans="3:65" ht="12" customHeight="1">
      <c r="C1264" s="63"/>
      <c r="AB1264" s="49"/>
      <c r="AF1264" s="63" t="s">
        <v>5621</v>
      </c>
      <c r="AS1264" s="65" t="s">
        <v>735</v>
      </c>
      <c r="BM1264" s="44"/>
    </row>
    <row r="1265" spans="3:65" ht="12" customHeight="1">
      <c r="C1265" s="63"/>
      <c r="AB1265" s="49"/>
      <c r="AF1265" s="63" t="s">
        <v>5848</v>
      </c>
      <c r="AS1265" s="65" t="s">
        <v>2699</v>
      </c>
      <c r="BM1265" s="44"/>
    </row>
    <row r="1266" spans="3:65" ht="12" customHeight="1">
      <c r="C1266" s="63"/>
      <c r="AB1266" s="49"/>
      <c r="AF1266" s="63" t="s">
        <v>6120</v>
      </c>
      <c r="AS1266" s="65" t="s">
        <v>479</v>
      </c>
      <c r="BM1266" s="44"/>
    </row>
    <row r="1267" spans="3:65" ht="12" customHeight="1">
      <c r="C1267" s="63"/>
      <c r="AB1267" s="49"/>
      <c r="AF1267" s="65" t="s">
        <v>497</v>
      </c>
      <c r="AS1267" s="65" t="s">
        <v>1274</v>
      </c>
      <c r="BM1267" s="44"/>
    </row>
    <row r="1268" spans="3:65" ht="12" customHeight="1">
      <c r="C1268" s="63"/>
      <c r="AB1268" s="49"/>
      <c r="AF1268" s="63" t="s">
        <v>4262</v>
      </c>
      <c r="AS1268" s="65" t="s">
        <v>2700</v>
      </c>
      <c r="BM1268" s="44"/>
    </row>
    <row r="1269" spans="3:65" ht="12" customHeight="1">
      <c r="C1269" s="63"/>
      <c r="AB1269" s="49"/>
      <c r="AF1269" s="65" t="s">
        <v>997</v>
      </c>
      <c r="AS1269" s="63" t="s">
        <v>2967</v>
      </c>
      <c r="BM1269" s="44"/>
    </row>
    <row r="1270" spans="3:65" ht="12" customHeight="1">
      <c r="C1270" s="63"/>
      <c r="AB1270" s="49"/>
      <c r="AF1270" s="65" t="s">
        <v>498</v>
      </c>
      <c r="AS1270" s="69" t="s">
        <v>2024</v>
      </c>
      <c r="BM1270" s="44"/>
    </row>
    <row r="1271" spans="3:65" ht="12" customHeight="1">
      <c r="C1271" s="63"/>
      <c r="AB1271" s="49"/>
      <c r="AF1271" s="63" t="s">
        <v>5622</v>
      </c>
      <c r="AS1271" s="65" t="s">
        <v>2701</v>
      </c>
      <c r="BM1271" s="44"/>
    </row>
    <row r="1272" spans="3:65" ht="12" customHeight="1">
      <c r="C1272" s="63"/>
      <c r="AB1272" s="49"/>
      <c r="AF1272" s="63" t="s">
        <v>5623</v>
      </c>
      <c r="AS1272" s="63" t="s">
        <v>281</v>
      </c>
      <c r="BM1272" s="44"/>
    </row>
    <row r="1273" spans="3:65" ht="12" customHeight="1">
      <c r="C1273" s="63"/>
      <c r="AB1273" s="49"/>
      <c r="AF1273" s="63" t="s">
        <v>5624</v>
      </c>
      <c r="AS1273" s="65" t="s">
        <v>2702</v>
      </c>
      <c r="BM1273" s="44"/>
    </row>
    <row r="1274" spans="3:65" ht="12" customHeight="1">
      <c r="C1274" s="63"/>
      <c r="AB1274" s="49"/>
      <c r="AF1274" s="65" t="s">
        <v>499</v>
      </c>
      <c r="AS1274" s="63" t="s">
        <v>3560</v>
      </c>
      <c r="BM1274" s="44"/>
    </row>
    <row r="1275" spans="3:65" ht="12" customHeight="1">
      <c r="C1275" s="63"/>
      <c r="AB1275" s="49"/>
      <c r="AF1275" s="65" t="s">
        <v>998</v>
      </c>
      <c r="AS1275" s="66" t="s">
        <v>4570</v>
      </c>
      <c r="BM1275" s="44"/>
    </row>
    <row r="1276" spans="3:65" ht="12" customHeight="1">
      <c r="C1276" s="63"/>
      <c r="AB1276" s="49"/>
      <c r="AF1276" s="63" t="s">
        <v>6047</v>
      </c>
      <c r="AS1276" s="69" t="s">
        <v>282</v>
      </c>
      <c r="BM1276" s="44"/>
    </row>
    <row r="1277" spans="3:65" ht="12" customHeight="1">
      <c r="C1277" s="63"/>
      <c r="AB1277" s="49"/>
      <c r="AF1277" s="63" t="s">
        <v>5625</v>
      </c>
      <c r="AS1277" s="65" t="s">
        <v>3627</v>
      </c>
      <c r="BM1277" s="44"/>
    </row>
    <row r="1278" spans="3:65" ht="12" customHeight="1">
      <c r="C1278" s="63"/>
      <c r="AB1278" s="49"/>
      <c r="AF1278" s="65" t="s">
        <v>500</v>
      </c>
      <c r="AS1278" s="65" t="s">
        <v>2703</v>
      </c>
      <c r="BM1278" s="44"/>
    </row>
    <row r="1279" spans="3:65" ht="12" customHeight="1">
      <c r="C1279" s="63"/>
      <c r="AB1279" s="49"/>
      <c r="AF1279" s="63" t="s">
        <v>5626</v>
      </c>
      <c r="AS1279" s="63" t="s">
        <v>1276</v>
      </c>
      <c r="BM1279" s="44"/>
    </row>
    <row r="1280" spans="3:65" ht="12" customHeight="1">
      <c r="C1280" s="63"/>
      <c r="AB1280" s="49"/>
      <c r="AF1280" s="63" t="s">
        <v>5849</v>
      </c>
      <c r="AS1280" s="63" t="s">
        <v>1499</v>
      </c>
      <c r="BM1280" s="44"/>
    </row>
    <row r="1281" spans="3:65" ht="12" customHeight="1">
      <c r="C1281" s="63"/>
      <c r="AB1281" s="49"/>
      <c r="AF1281" s="63" t="s">
        <v>5850</v>
      </c>
      <c r="AS1281" s="66" t="s">
        <v>2995</v>
      </c>
      <c r="BM1281" s="44"/>
    </row>
    <row r="1282" spans="3:65" ht="12" customHeight="1">
      <c r="C1282" s="63"/>
      <c r="AB1282" s="49"/>
      <c r="AF1282" s="65" t="s">
        <v>332</v>
      </c>
      <c r="AS1282" s="66" t="s">
        <v>3001</v>
      </c>
      <c r="BM1282" s="44"/>
    </row>
    <row r="1283" spans="3:65" ht="12" customHeight="1">
      <c r="C1283" s="63"/>
      <c r="AB1283" s="49"/>
      <c r="AF1283" s="63" t="s">
        <v>6049</v>
      </c>
      <c r="AS1283" s="65" t="s">
        <v>2704</v>
      </c>
      <c r="BM1283" s="44"/>
    </row>
    <row r="1284" spans="3:65" ht="12" customHeight="1">
      <c r="C1284" s="63"/>
      <c r="AB1284" s="49"/>
      <c r="AF1284" s="63" t="s">
        <v>5627</v>
      </c>
      <c r="AS1284" s="65" t="s">
        <v>1277</v>
      </c>
      <c r="BM1284" s="44"/>
    </row>
    <row r="1285" spans="3:65" ht="12" customHeight="1">
      <c r="C1285" s="63"/>
      <c r="AB1285" s="49"/>
      <c r="AF1285" s="63" t="s">
        <v>5852</v>
      </c>
      <c r="AS1285" s="65" t="s">
        <v>2705</v>
      </c>
      <c r="BM1285" s="44"/>
    </row>
    <row r="1286" spans="3:65" ht="12" customHeight="1">
      <c r="C1286" s="63"/>
      <c r="AB1286" s="49"/>
      <c r="AF1286" s="63" t="s">
        <v>5628</v>
      </c>
      <c r="AS1286" s="65" t="s">
        <v>2706</v>
      </c>
      <c r="BM1286" s="44"/>
    </row>
    <row r="1287" spans="3:65" ht="12" customHeight="1">
      <c r="C1287" s="63"/>
      <c r="AB1287" s="49"/>
      <c r="AF1287" s="63" t="s">
        <v>6174</v>
      </c>
      <c r="AS1287" s="63" t="s">
        <v>2706</v>
      </c>
      <c r="BM1287" s="44"/>
    </row>
    <row r="1288" spans="3:65" ht="12" customHeight="1">
      <c r="C1288" s="63"/>
      <c r="AB1288" s="49"/>
      <c r="AF1288" s="63" t="s">
        <v>6045</v>
      </c>
      <c r="AS1288" s="65" t="s">
        <v>2707</v>
      </c>
      <c r="BM1288" s="44"/>
    </row>
    <row r="1289" spans="3:65" ht="12" customHeight="1">
      <c r="C1289" s="63"/>
      <c r="AB1289" s="49"/>
      <c r="AF1289" s="63" t="s">
        <v>5853</v>
      </c>
      <c r="AS1289" s="65" t="s">
        <v>2708</v>
      </c>
      <c r="BM1289" s="44"/>
    </row>
    <row r="1290" spans="3:65" ht="12" customHeight="1">
      <c r="C1290" s="63"/>
      <c r="AB1290" s="49"/>
      <c r="AF1290" s="65" t="s">
        <v>501</v>
      </c>
      <c r="AS1290" s="65" t="s">
        <v>2709</v>
      </c>
      <c r="BM1290" s="44"/>
    </row>
    <row r="1291" spans="3:65" ht="12" customHeight="1">
      <c r="C1291" s="63"/>
      <c r="AB1291" s="49"/>
      <c r="AF1291" s="63" t="s">
        <v>5854</v>
      </c>
      <c r="AS1291" s="65" t="s">
        <v>2710</v>
      </c>
      <c r="BM1291" s="44"/>
    </row>
    <row r="1292" spans="3:65" ht="12" customHeight="1">
      <c r="C1292" s="63"/>
      <c r="AB1292" s="49"/>
      <c r="AF1292" s="63" t="s">
        <v>5855</v>
      </c>
      <c r="AS1292" s="65" t="s">
        <v>480</v>
      </c>
      <c r="BM1292" s="44"/>
    </row>
    <row r="1293" spans="3:65" ht="12" customHeight="1">
      <c r="C1293" s="63"/>
      <c r="AB1293" s="49"/>
      <c r="AF1293" s="63" t="s">
        <v>5629</v>
      </c>
      <c r="AS1293" s="69" t="s">
        <v>2025</v>
      </c>
      <c r="BM1293" s="44"/>
    </row>
    <row r="1294" spans="3:65" ht="12" customHeight="1">
      <c r="C1294" s="63"/>
      <c r="AB1294" s="49"/>
      <c r="AF1294" s="65" t="s">
        <v>4579</v>
      </c>
      <c r="AS1294" s="65" t="s">
        <v>2711</v>
      </c>
      <c r="BM1294" s="44"/>
    </row>
    <row r="1295" spans="3:65" ht="12" customHeight="1">
      <c r="C1295" s="63"/>
      <c r="AB1295" s="49"/>
      <c r="AF1295" s="65" t="s">
        <v>743</v>
      </c>
      <c r="AS1295" s="63" t="s">
        <v>283</v>
      </c>
      <c r="BM1295" s="44"/>
    </row>
    <row r="1296" spans="3:65" ht="12" customHeight="1">
      <c r="C1296" s="63"/>
      <c r="AB1296" s="49"/>
      <c r="AF1296" s="63" t="s">
        <v>5856</v>
      </c>
      <c r="AS1296" s="63" t="s">
        <v>366</v>
      </c>
      <c r="BM1296" s="44"/>
    </row>
    <row r="1297" spans="3:65" ht="12" customHeight="1">
      <c r="C1297" s="63"/>
      <c r="AB1297" s="49"/>
      <c r="AF1297" s="65" t="s">
        <v>999</v>
      </c>
      <c r="AS1297" s="65" t="s">
        <v>2712</v>
      </c>
      <c r="BM1297" s="44"/>
    </row>
    <row r="1298" spans="3:65" ht="12" customHeight="1">
      <c r="C1298" s="63"/>
      <c r="AB1298" s="49"/>
      <c r="AF1298" s="63" t="s">
        <v>6249</v>
      </c>
      <c r="AS1298" s="65" t="s">
        <v>2713</v>
      </c>
      <c r="BM1298" s="44"/>
    </row>
    <row r="1299" spans="3:65" ht="12" customHeight="1">
      <c r="C1299" s="63"/>
      <c r="AB1299" s="49"/>
      <c r="AF1299" s="63" t="s">
        <v>744</v>
      </c>
      <c r="AS1299" s="65" t="s">
        <v>2714</v>
      </c>
      <c r="BM1299" s="44"/>
    </row>
    <row r="1300" spans="3:65" ht="12" customHeight="1">
      <c r="C1300" s="63"/>
      <c r="AB1300" s="49"/>
      <c r="AF1300" s="63" t="s">
        <v>5881</v>
      </c>
      <c r="AS1300" s="63" t="s">
        <v>284</v>
      </c>
      <c r="BM1300" s="44"/>
    </row>
    <row r="1301" spans="3:65" ht="12" customHeight="1">
      <c r="C1301" s="63"/>
      <c r="AB1301" s="49"/>
      <c r="AF1301" s="63" t="s">
        <v>6259</v>
      </c>
      <c r="AS1301" s="65" t="s">
        <v>4329</v>
      </c>
      <c r="BM1301" s="44"/>
    </row>
    <row r="1302" spans="3:65" ht="12" customHeight="1">
      <c r="C1302" s="63"/>
      <c r="AB1302" s="49"/>
      <c r="AF1302" s="65" t="s">
        <v>4144</v>
      </c>
      <c r="AS1302" s="63" t="s">
        <v>1040</v>
      </c>
      <c r="BM1302" s="44"/>
    </row>
    <row r="1303" spans="3:65" ht="12" customHeight="1">
      <c r="C1303" s="63"/>
      <c r="AB1303" s="49"/>
      <c r="AF1303" s="65" t="s">
        <v>502</v>
      </c>
      <c r="AS1303" s="65" t="s">
        <v>2715</v>
      </c>
      <c r="BM1303" s="44"/>
    </row>
    <row r="1304" spans="3:65" ht="12" customHeight="1">
      <c r="C1304" s="63"/>
      <c r="AB1304" s="49"/>
      <c r="AF1304" s="65" t="s">
        <v>1001</v>
      </c>
      <c r="AS1304" s="65" t="s">
        <v>2716</v>
      </c>
      <c r="BM1304" s="44"/>
    </row>
    <row r="1305" spans="3:65" ht="12" customHeight="1">
      <c r="C1305" s="63"/>
      <c r="AB1305" s="49"/>
      <c r="AF1305" s="63" t="s">
        <v>5857</v>
      </c>
      <c r="AS1305" s="65" t="s">
        <v>2717</v>
      </c>
      <c r="BM1305" s="44"/>
    </row>
    <row r="1306" spans="3:65" ht="12" customHeight="1">
      <c r="C1306" s="63"/>
      <c r="AB1306" s="49"/>
      <c r="AF1306" s="63" t="s">
        <v>5858</v>
      </c>
      <c r="AS1306" s="65" t="s">
        <v>2718</v>
      </c>
      <c r="BM1306" s="44"/>
    </row>
    <row r="1307" spans="3:65" ht="12" customHeight="1">
      <c r="C1307" s="63"/>
      <c r="AB1307" s="49"/>
      <c r="AF1307" s="65" t="s">
        <v>745</v>
      </c>
      <c r="AS1307" s="65" t="s">
        <v>2719</v>
      </c>
      <c r="BM1307" s="44"/>
    </row>
    <row r="1308" spans="3:65" ht="12" customHeight="1">
      <c r="C1308" s="63"/>
      <c r="AB1308" s="49"/>
      <c r="AF1308" s="63" t="s">
        <v>6277</v>
      </c>
      <c r="AS1308" s="65" t="s">
        <v>481</v>
      </c>
      <c r="BM1308" s="44"/>
    </row>
    <row r="1309" spans="3:65" ht="12" customHeight="1">
      <c r="C1309" s="63"/>
      <c r="AB1309" s="49"/>
      <c r="AF1309" s="63" t="s">
        <v>1455</v>
      </c>
      <c r="AS1309" s="63" t="s">
        <v>1440</v>
      </c>
      <c r="BM1309" s="44"/>
    </row>
    <row r="1310" spans="3:65" ht="12" customHeight="1">
      <c r="C1310" s="63"/>
      <c r="AB1310" s="49"/>
      <c r="AF1310" s="65" t="s">
        <v>4346</v>
      </c>
      <c r="AS1310" s="63" t="s">
        <v>368</v>
      </c>
      <c r="BM1310" s="44"/>
    </row>
    <row r="1311" spans="3:65" ht="12" customHeight="1">
      <c r="C1311" s="63"/>
      <c r="AB1311" s="49"/>
      <c r="AF1311" s="63" t="s">
        <v>791</v>
      </c>
      <c r="AS1311" s="63" t="s">
        <v>3289</v>
      </c>
      <c r="BM1311" s="44"/>
    </row>
    <row r="1312" spans="3:65" ht="12" customHeight="1">
      <c r="C1312" s="63"/>
      <c r="AB1312" s="49"/>
      <c r="AF1312" s="65" t="s">
        <v>4142</v>
      </c>
      <c r="AS1312" s="65" t="s">
        <v>2720</v>
      </c>
      <c r="BM1312" s="44"/>
    </row>
    <row r="1313" spans="3:65" ht="12" customHeight="1">
      <c r="C1313" s="63"/>
      <c r="AB1313" s="49"/>
      <c r="AF1313" s="65" t="s">
        <v>341</v>
      </c>
      <c r="AS1313" s="63" t="s">
        <v>353</v>
      </c>
      <c r="BM1313" s="44"/>
    </row>
    <row r="1314" spans="3:65" ht="12" customHeight="1">
      <c r="C1314" s="63"/>
      <c r="AB1314" s="49"/>
      <c r="AF1314" s="63" t="s">
        <v>5859</v>
      </c>
      <c r="AS1314" s="63" t="s">
        <v>355</v>
      </c>
      <c r="BM1314" s="44"/>
    </row>
    <row r="1315" spans="3:65" ht="12" customHeight="1">
      <c r="C1315" s="63"/>
      <c r="AB1315" s="49"/>
      <c r="AF1315" s="63" t="s">
        <v>5860</v>
      </c>
      <c r="AS1315" s="65" t="s">
        <v>1279</v>
      </c>
      <c r="BM1315" s="44"/>
    </row>
    <row r="1316" spans="3:65" ht="12" customHeight="1">
      <c r="C1316" s="63"/>
      <c r="AB1316" s="49"/>
      <c r="AF1316" s="65" t="s">
        <v>1003</v>
      </c>
      <c r="AS1316" s="65" t="s">
        <v>952</v>
      </c>
      <c r="BM1316" s="44"/>
    </row>
    <row r="1317" spans="3:65" ht="12" customHeight="1">
      <c r="C1317" s="63"/>
      <c r="AB1317" s="49"/>
      <c r="AF1317" s="65" t="s">
        <v>1004</v>
      </c>
      <c r="AS1317" s="63" t="s">
        <v>1409</v>
      </c>
      <c r="BM1317" s="44"/>
    </row>
    <row r="1318" spans="3:65" ht="12" customHeight="1">
      <c r="C1318" s="63"/>
      <c r="AB1318" s="49"/>
      <c r="AF1318" s="63" t="s">
        <v>4284</v>
      </c>
      <c r="AS1318" s="65" t="s">
        <v>365</v>
      </c>
      <c r="BM1318" s="44"/>
    </row>
    <row r="1319" spans="3:65" ht="12" customHeight="1">
      <c r="C1319" s="63"/>
      <c r="AB1319" s="49"/>
      <c r="AF1319" s="65" t="s">
        <v>1005</v>
      </c>
      <c r="AS1319" s="65" t="s">
        <v>2721</v>
      </c>
      <c r="BM1319" s="44"/>
    </row>
    <row r="1320" spans="3:65" ht="12" customHeight="1">
      <c r="C1320" s="63"/>
      <c r="AB1320" s="49"/>
      <c r="AF1320" s="65" t="s">
        <v>746</v>
      </c>
      <c r="AS1320" s="63" t="s">
        <v>136</v>
      </c>
      <c r="BM1320" s="44"/>
    </row>
    <row r="1321" spans="3:65" ht="12" customHeight="1">
      <c r="C1321" s="63"/>
      <c r="AB1321" s="49"/>
      <c r="AF1321" s="63" t="s">
        <v>5861</v>
      </c>
      <c r="AS1321" s="65" t="s">
        <v>2722</v>
      </c>
      <c r="BM1321" s="44"/>
    </row>
    <row r="1322" spans="3:65" ht="12" customHeight="1">
      <c r="C1322" s="63"/>
      <c r="AB1322" s="49"/>
      <c r="AF1322" s="63" t="s">
        <v>5862</v>
      </c>
      <c r="AS1322" s="65" t="s">
        <v>953</v>
      </c>
      <c r="BM1322" s="44"/>
    </row>
    <row r="1323" spans="3:65" ht="12" customHeight="1">
      <c r="C1323" s="63"/>
      <c r="AB1323" s="49"/>
      <c r="AF1323" s="63" t="s">
        <v>6283</v>
      </c>
      <c r="AS1323" s="63" t="s">
        <v>1492</v>
      </c>
      <c r="BM1323" s="44"/>
    </row>
    <row r="1324" spans="3:65" ht="12" customHeight="1">
      <c r="C1324" s="63"/>
      <c r="AB1324" s="49"/>
      <c r="AF1324" s="65" t="s">
        <v>6077</v>
      </c>
      <c r="AS1324" s="63" t="s">
        <v>285</v>
      </c>
      <c r="BM1324" s="44"/>
    </row>
    <row r="1325" spans="3:65" ht="12" customHeight="1">
      <c r="C1325" s="63"/>
      <c r="AB1325" s="49"/>
      <c r="AF1325" s="65" t="s">
        <v>1006</v>
      </c>
      <c r="AS1325" s="65" t="s">
        <v>482</v>
      </c>
      <c r="BM1325" s="44"/>
    </row>
    <row r="1326" spans="3:65" ht="12" customHeight="1">
      <c r="C1326" s="63"/>
      <c r="AB1326" s="49"/>
      <c r="AF1326" s="65" t="s">
        <v>1007</v>
      </c>
      <c r="AS1326" s="65" t="s">
        <v>2723</v>
      </c>
      <c r="BM1326" s="44"/>
    </row>
    <row r="1327" spans="3:65" ht="12" customHeight="1">
      <c r="C1327" s="63"/>
      <c r="AB1327" s="49"/>
      <c r="AF1327" s="65" t="s">
        <v>1008</v>
      </c>
      <c r="AS1327" s="65" t="s">
        <v>954</v>
      </c>
      <c r="BM1327" s="44"/>
    </row>
    <row r="1328" spans="3:65" ht="12" customHeight="1">
      <c r="C1328" s="63"/>
      <c r="AB1328" s="49"/>
      <c r="AF1328" s="63" t="s">
        <v>4143</v>
      </c>
      <c r="AS1328" s="65" t="s">
        <v>2724</v>
      </c>
      <c r="BM1328" s="44"/>
    </row>
    <row r="1329" spans="3:65" ht="12" customHeight="1">
      <c r="C1329" s="63"/>
      <c r="AB1329" s="49"/>
      <c r="AF1329" s="63" t="s">
        <v>778</v>
      </c>
      <c r="AS1329" s="65" t="s">
        <v>2035</v>
      </c>
      <c r="BM1329" s="44"/>
    </row>
    <row r="1330" spans="3:65" ht="12" customHeight="1">
      <c r="C1330" s="63"/>
      <c r="AB1330" s="49"/>
      <c r="AF1330" s="63" t="s">
        <v>773</v>
      </c>
      <c r="AS1330" s="63" t="s">
        <v>3334</v>
      </c>
      <c r="BM1330" s="44"/>
    </row>
    <row r="1331" spans="3:65" ht="12" customHeight="1">
      <c r="C1331" s="63"/>
      <c r="AB1331" s="49"/>
      <c r="AF1331" s="63" t="s">
        <v>6231</v>
      </c>
      <c r="AS1331" s="65" t="s">
        <v>2725</v>
      </c>
      <c r="BM1331" s="44"/>
    </row>
    <row r="1332" spans="3:65" ht="12" customHeight="1">
      <c r="C1332" s="63"/>
      <c r="AB1332" s="49"/>
      <c r="AF1332" s="63" t="s">
        <v>6076</v>
      </c>
      <c r="AS1332" s="65" t="s">
        <v>2726</v>
      </c>
      <c r="BM1332" s="44"/>
    </row>
    <row r="1333" spans="3:65" ht="12" customHeight="1">
      <c r="C1333" s="63"/>
      <c r="AB1333" s="49"/>
      <c r="AF1333" s="63" t="s">
        <v>5863</v>
      </c>
      <c r="AS1333" s="65" t="s">
        <v>1284</v>
      </c>
      <c r="BM1333" s="44"/>
    </row>
    <row r="1334" spans="3:65" ht="12" customHeight="1">
      <c r="C1334" s="63"/>
      <c r="AB1334" s="49"/>
      <c r="AF1334" s="63" t="s">
        <v>767</v>
      </c>
      <c r="AS1334" s="63" t="s">
        <v>1062</v>
      </c>
      <c r="BM1334" s="44"/>
    </row>
    <row r="1335" spans="3:65" ht="12" customHeight="1">
      <c r="C1335" s="63"/>
      <c r="AB1335" s="49"/>
      <c r="AF1335" s="63" t="s">
        <v>6075</v>
      </c>
      <c r="AS1335" s="65" t="s">
        <v>2727</v>
      </c>
      <c r="BM1335" s="44"/>
    </row>
    <row r="1336" spans="3:65" ht="12" customHeight="1">
      <c r="C1336" s="63"/>
      <c r="AB1336" s="49"/>
      <c r="AF1336" s="63" t="s">
        <v>6132</v>
      </c>
      <c r="AS1336" s="65" t="s">
        <v>955</v>
      </c>
      <c r="BM1336" s="44"/>
    </row>
    <row r="1337" spans="3:65" ht="12" customHeight="1">
      <c r="C1337" s="63"/>
      <c r="AB1337" s="49"/>
      <c r="AF1337" s="63" t="s">
        <v>5630</v>
      </c>
      <c r="AS1337" s="63" t="s">
        <v>788</v>
      </c>
      <c r="BM1337" s="44"/>
    </row>
    <row r="1338" spans="3:65" ht="12" customHeight="1">
      <c r="C1338" s="63"/>
      <c r="AB1338" s="49"/>
      <c r="AF1338" s="63" t="s">
        <v>5878</v>
      </c>
      <c r="AS1338" s="65" t="s">
        <v>1047</v>
      </c>
      <c r="BM1338" s="44"/>
    </row>
    <row r="1339" spans="3:65" ht="12" customHeight="1">
      <c r="C1339" s="63"/>
      <c r="AB1339" s="49"/>
      <c r="AF1339" s="63" t="s">
        <v>5864</v>
      </c>
      <c r="AS1339" s="63" t="s">
        <v>3323</v>
      </c>
      <c r="BM1339" s="44"/>
    </row>
    <row r="1340" spans="3:65" ht="12" customHeight="1">
      <c r="C1340" s="63"/>
      <c r="AB1340" s="49"/>
      <c r="AF1340" s="63" t="s">
        <v>6236</v>
      </c>
      <c r="AS1340" s="65" t="s">
        <v>2728</v>
      </c>
      <c r="BM1340" s="44"/>
    </row>
    <row r="1341" spans="3:65" ht="12" customHeight="1">
      <c r="C1341" s="63"/>
      <c r="AB1341" s="49"/>
      <c r="AF1341" s="63" t="s">
        <v>6109</v>
      </c>
      <c r="AS1341" s="65" t="s">
        <v>2729</v>
      </c>
      <c r="BM1341" s="44"/>
    </row>
    <row r="1342" spans="3:65" ht="12" customHeight="1">
      <c r="C1342" s="63"/>
      <c r="AB1342" s="49"/>
      <c r="AF1342" s="63" t="s">
        <v>5886</v>
      </c>
      <c r="AS1342" s="65" t="s">
        <v>736</v>
      </c>
      <c r="BM1342" s="44"/>
    </row>
    <row r="1343" spans="3:65" ht="12" customHeight="1">
      <c r="C1343" s="63"/>
      <c r="AB1343" s="49"/>
      <c r="AF1343" s="63" t="s">
        <v>5865</v>
      </c>
      <c r="AS1343" s="63" t="s">
        <v>2984</v>
      </c>
      <c r="BM1343" s="44"/>
    </row>
    <row r="1344" spans="3:65" ht="12" customHeight="1">
      <c r="C1344" s="63"/>
      <c r="AB1344" s="49"/>
      <c r="AF1344" s="63" t="s">
        <v>5872</v>
      </c>
      <c r="AS1344" s="65" t="s">
        <v>483</v>
      </c>
      <c r="BM1344" s="44"/>
    </row>
    <row r="1345" spans="3:65" ht="12" customHeight="1">
      <c r="C1345" s="63"/>
      <c r="AB1345" s="49"/>
      <c r="AF1345" s="63" t="s">
        <v>5631</v>
      </c>
      <c r="AS1345" s="65" t="s">
        <v>2730</v>
      </c>
      <c r="BM1345" s="44"/>
    </row>
    <row r="1346" spans="3:65" ht="12" customHeight="1">
      <c r="C1346" s="63"/>
      <c r="AB1346" s="49"/>
      <c r="AF1346" s="63" t="s">
        <v>5632</v>
      </c>
      <c r="AS1346" s="65" t="s">
        <v>1123</v>
      </c>
      <c r="BM1346" s="44"/>
    </row>
    <row r="1347" spans="3:65" ht="12" customHeight="1">
      <c r="C1347" s="63"/>
      <c r="AB1347" s="49"/>
      <c r="AF1347" s="63" t="s">
        <v>6209</v>
      </c>
      <c r="AS1347" s="65" t="s">
        <v>2731</v>
      </c>
      <c r="BM1347" s="44"/>
    </row>
    <row r="1348" spans="3:65" ht="12" customHeight="1">
      <c r="C1348" s="63"/>
      <c r="AB1348" s="49"/>
      <c r="AF1348" s="65" t="s">
        <v>1009</v>
      </c>
      <c r="AS1348" s="65" t="s">
        <v>484</v>
      </c>
      <c r="BM1348" s="44"/>
    </row>
    <row r="1349" spans="3:65" ht="12" customHeight="1">
      <c r="C1349" s="63"/>
      <c r="AB1349" s="49"/>
      <c r="AS1349" s="65" t="s">
        <v>2732</v>
      </c>
      <c r="BM1349" s="44"/>
    </row>
    <row r="1350" spans="3:65" ht="12" customHeight="1">
      <c r="C1350" s="63"/>
      <c r="AB1350" s="49"/>
      <c r="AS1350" s="63" t="s">
        <v>286</v>
      </c>
      <c r="BM1350" s="44"/>
    </row>
    <row r="1351" spans="3:65" ht="12" customHeight="1">
      <c r="C1351" s="63"/>
      <c r="AB1351" s="49"/>
      <c r="AS1351" s="63" t="s">
        <v>287</v>
      </c>
      <c r="BM1351" s="44"/>
    </row>
    <row r="1352" spans="3:65" ht="12" customHeight="1">
      <c r="C1352" s="63"/>
      <c r="AB1352" s="49"/>
      <c r="AS1352" s="63" t="s">
        <v>3335</v>
      </c>
      <c r="BM1352" s="44"/>
    </row>
    <row r="1353" spans="3:65" ht="12" customHeight="1">
      <c r="C1353" s="63"/>
      <c r="AB1353" s="49"/>
      <c r="AS1353" s="63" t="s">
        <v>3322</v>
      </c>
      <c r="BM1353" s="44"/>
    </row>
    <row r="1354" spans="3:65" ht="12" customHeight="1">
      <c r="C1354" s="63"/>
      <c r="AB1354" s="49"/>
      <c r="AS1354" s="65" t="s">
        <v>737</v>
      </c>
      <c r="BM1354" s="44"/>
    </row>
    <row r="1355" spans="3:65" ht="12" customHeight="1">
      <c r="C1355" s="63"/>
      <c r="AB1355" s="49"/>
      <c r="AS1355" s="63" t="s">
        <v>137</v>
      </c>
      <c r="BM1355" s="44"/>
    </row>
    <row r="1356" spans="3:65" ht="12" customHeight="1">
      <c r="C1356" s="63"/>
      <c r="AB1356" s="49"/>
      <c r="AS1356" s="63" t="s">
        <v>288</v>
      </c>
      <c r="BM1356" s="44"/>
    </row>
    <row r="1357" spans="3:65" ht="12" customHeight="1">
      <c r="C1357" s="63"/>
      <c r="AB1357" s="49"/>
      <c r="AS1357" s="63" t="s">
        <v>289</v>
      </c>
      <c r="BM1357" s="44"/>
    </row>
    <row r="1358" spans="3:65" ht="12" customHeight="1">
      <c r="C1358" s="63"/>
      <c r="AB1358" s="49"/>
      <c r="AS1358" s="63" t="s">
        <v>1142</v>
      </c>
      <c r="BM1358" s="44"/>
    </row>
    <row r="1359" spans="3:65" ht="12" customHeight="1">
      <c r="C1359" s="63"/>
      <c r="AB1359" s="49"/>
      <c r="AS1359" s="63" t="s">
        <v>138</v>
      </c>
      <c r="BM1359" s="44"/>
    </row>
    <row r="1360" spans="3:65" ht="12" customHeight="1">
      <c r="C1360" s="63"/>
      <c r="AB1360" s="49"/>
      <c r="AS1360" s="64" t="s">
        <v>290</v>
      </c>
      <c r="BM1360" s="44"/>
    </row>
    <row r="1361" spans="3:65" ht="12" customHeight="1">
      <c r="C1361" s="63"/>
      <c r="AB1361" s="49"/>
      <c r="AS1361" s="65" t="s">
        <v>291</v>
      </c>
      <c r="BM1361" s="44"/>
    </row>
    <row r="1362" spans="3:65" ht="12" customHeight="1">
      <c r="C1362" s="63"/>
      <c r="AB1362" s="49"/>
      <c r="AS1362" s="63" t="s">
        <v>1405</v>
      </c>
      <c r="BM1362" s="44"/>
    </row>
    <row r="1363" spans="3:65" ht="12" customHeight="1">
      <c r="C1363" s="63"/>
      <c r="AB1363" s="49"/>
      <c r="AS1363" s="65" t="s">
        <v>1048</v>
      </c>
      <c r="BM1363" s="44"/>
    </row>
    <row r="1364" spans="3:65" ht="12" customHeight="1">
      <c r="C1364" s="63"/>
      <c r="AB1364" s="49"/>
      <c r="AS1364" s="65" t="s">
        <v>1286</v>
      </c>
      <c r="BM1364" s="44"/>
    </row>
    <row r="1365" spans="3:65" ht="12" customHeight="1">
      <c r="C1365" s="63"/>
      <c r="AB1365" s="49"/>
      <c r="AS1365" s="65" t="s">
        <v>1287</v>
      </c>
      <c r="BM1365" s="44"/>
    </row>
    <row r="1366" spans="3:65" ht="12" customHeight="1">
      <c r="C1366" s="63"/>
      <c r="AB1366" s="49"/>
      <c r="AS1366" s="65" t="s">
        <v>956</v>
      </c>
      <c r="BM1366" s="44"/>
    </row>
    <row r="1367" spans="3:65" ht="12" customHeight="1">
      <c r="C1367" s="63"/>
      <c r="AB1367" s="49"/>
      <c r="AS1367" s="63" t="s">
        <v>775</v>
      </c>
      <c r="BM1367" s="44"/>
    </row>
    <row r="1368" spans="3:65" ht="12" customHeight="1">
      <c r="C1368" s="63"/>
      <c r="AB1368" s="49"/>
      <c r="AS1368" s="63" t="s">
        <v>765</v>
      </c>
      <c r="BM1368" s="44"/>
    </row>
    <row r="1369" spans="3:65" ht="12" customHeight="1">
      <c r="C1369" s="63"/>
      <c r="AB1369" s="49"/>
      <c r="AS1369" s="63" t="s">
        <v>292</v>
      </c>
      <c r="BM1369" s="44"/>
    </row>
    <row r="1370" spans="3:65" ht="12" customHeight="1">
      <c r="C1370" s="63"/>
      <c r="AB1370" s="49"/>
      <c r="AS1370" s="65" t="s">
        <v>4331</v>
      </c>
      <c r="BM1370" s="44"/>
    </row>
    <row r="1371" spans="3:65" ht="12" customHeight="1">
      <c r="C1371" s="63"/>
      <c r="AB1371" s="49"/>
      <c r="AS1371" s="63" t="s">
        <v>369</v>
      </c>
      <c r="BM1371" s="44"/>
    </row>
    <row r="1372" spans="3:65" ht="12" customHeight="1">
      <c r="C1372" s="63"/>
      <c r="AB1372" s="49"/>
      <c r="AS1372" s="65" t="s">
        <v>1443</v>
      </c>
      <c r="BM1372" s="44"/>
    </row>
    <row r="1373" spans="3:65" ht="12" customHeight="1">
      <c r="C1373" s="63"/>
      <c r="AB1373" s="49"/>
      <c r="AS1373" s="63" t="s">
        <v>293</v>
      </c>
      <c r="BM1373" s="44"/>
    </row>
    <row r="1374" spans="3:65" ht="12" customHeight="1">
      <c r="C1374" s="63"/>
      <c r="AB1374" s="49"/>
      <c r="AS1374" s="65" t="s">
        <v>957</v>
      </c>
      <c r="BM1374" s="44"/>
    </row>
    <row r="1375" spans="3:65" ht="12" customHeight="1">
      <c r="C1375" s="63"/>
      <c r="AB1375" s="49"/>
      <c r="AS1375" s="63" t="s">
        <v>139</v>
      </c>
      <c r="BM1375" s="44"/>
    </row>
    <row r="1376" spans="3:65" ht="12" customHeight="1">
      <c r="C1376" s="63"/>
      <c r="AB1376" s="49"/>
      <c r="AS1376" s="65" t="s">
        <v>485</v>
      </c>
      <c r="BM1376" s="44"/>
    </row>
    <row r="1377" spans="3:65" ht="12" customHeight="1">
      <c r="C1377" s="63"/>
      <c r="AB1377" s="49"/>
      <c r="AS1377" s="70" t="s">
        <v>1479</v>
      </c>
      <c r="BM1377" s="44"/>
    </row>
    <row r="1378" spans="3:65" ht="12" customHeight="1">
      <c r="C1378" s="63"/>
      <c r="AB1378" s="49"/>
      <c r="AS1378" s="63" t="s">
        <v>3329</v>
      </c>
      <c r="BM1378" s="44"/>
    </row>
    <row r="1379" spans="3:65" ht="12" customHeight="1">
      <c r="C1379" s="63"/>
      <c r="AB1379" s="49"/>
      <c r="AS1379" s="63" t="s">
        <v>3620</v>
      </c>
      <c r="BM1379" s="44"/>
    </row>
    <row r="1380" spans="3:65" ht="12" customHeight="1">
      <c r="C1380" s="63"/>
      <c r="AB1380" s="49"/>
      <c r="AS1380" s="65" t="s">
        <v>2733</v>
      </c>
      <c r="BM1380" s="44"/>
    </row>
    <row r="1381" spans="3:65" ht="12" customHeight="1">
      <c r="C1381" s="63"/>
      <c r="AB1381" s="49"/>
      <c r="AS1381" s="63" t="s">
        <v>3561</v>
      </c>
      <c r="BM1381" s="44"/>
    </row>
    <row r="1382" spans="3:65" ht="12" customHeight="1">
      <c r="C1382" s="63"/>
      <c r="AB1382" s="49"/>
      <c r="AS1382" s="65" t="s">
        <v>958</v>
      </c>
      <c r="BM1382" s="44"/>
    </row>
    <row r="1383" spans="3:65" ht="12" customHeight="1">
      <c r="C1383" s="63"/>
      <c r="AB1383" s="49"/>
      <c r="AS1383" s="72" t="s">
        <v>3284</v>
      </c>
      <c r="BM1383" s="44"/>
    </row>
    <row r="1384" spans="3:65" ht="12" customHeight="1">
      <c r="C1384" s="63"/>
      <c r="AB1384" s="49"/>
      <c r="AS1384" s="65" t="s">
        <v>2734</v>
      </c>
      <c r="BM1384" s="44"/>
    </row>
    <row r="1385" spans="3:65" ht="12" customHeight="1">
      <c r="C1385" s="63"/>
      <c r="AB1385" s="49"/>
      <c r="AS1385" s="65" t="s">
        <v>1288</v>
      </c>
      <c r="BM1385" s="44"/>
    </row>
    <row r="1386" spans="3:65" ht="12" customHeight="1">
      <c r="C1386" s="63"/>
      <c r="AB1386" s="49"/>
      <c r="AS1386" s="65" t="s">
        <v>4571</v>
      </c>
      <c r="BM1386" s="44"/>
    </row>
    <row r="1387" spans="3:65" ht="12" customHeight="1">
      <c r="C1387" s="63"/>
      <c r="AB1387" s="49"/>
      <c r="AS1387" s="65" t="s">
        <v>2735</v>
      </c>
      <c r="BM1387" s="44"/>
    </row>
    <row r="1388" spans="3:65" ht="12" customHeight="1">
      <c r="C1388" s="63"/>
      <c r="AB1388" s="49"/>
      <c r="AS1388" s="65" t="s">
        <v>4332</v>
      </c>
      <c r="BM1388" s="44"/>
    </row>
    <row r="1389" spans="3:65" ht="12" customHeight="1">
      <c r="C1389" s="63"/>
      <c r="AB1389" s="49"/>
      <c r="AS1389" s="65" t="s">
        <v>959</v>
      </c>
      <c r="BM1389" s="44"/>
    </row>
    <row r="1390" spans="3:65" ht="12" customHeight="1">
      <c r="C1390" s="63"/>
      <c r="AB1390" s="49"/>
      <c r="AS1390" s="65" t="s">
        <v>2736</v>
      </c>
      <c r="BM1390" s="44"/>
    </row>
    <row r="1391" spans="3:65" ht="12" customHeight="1">
      <c r="C1391" s="63"/>
      <c r="AB1391" s="49"/>
      <c r="AS1391" s="63" t="s">
        <v>2986</v>
      </c>
      <c r="BM1391" s="44"/>
    </row>
    <row r="1392" spans="3:65" ht="12" customHeight="1">
      <c r="C1392" s="63"/>
      <c r="AB1392" s="49"/>
      <c r="AS1392" s="65" t="s">
        <v>4572</v>
      </c>
      <c r="BM1392" s="44"/>
    </row>
    <row r="1393" spans="3:65" ht="12" customHeight="1">
      <c r="C1393" s="63"/>
      <c r="AB1393" s="49"/>
      <c r="AS1393" s="65" t="s">
        <v>1290</v>
      </c>
      <c r="BM1393" s="44"/>
    </row>
    <row r="1394" spans="3:65" ht="12" customHeight="1">
      <c r="C1394" s="63"/>
      <c r="AB1394" s="49"/>
      <c r="AS1394" s="65" t="s">
        <v>1430</v>
      </c>
      <c r="BM1394" s="44"/>
    </row>
    <row r="1395" spans="3:65" ht="12" customHeight="1">
      <c r="C1395" s="63"/>
      <c r="AB1395" s="49"/>
      <c r="AS1395" s="63" t="s">
        <v>1430</v>
      </c>
      <c r="BM1395" s="44"/>
    </row>
    <row r="1396" spans="3:65" ht="12" customHeight="1">
      <c r="C1396" s="63"/>
      <c r="AB1396" s="49"/>
      <c r="AS1396" s="65" t="s">
        <v>960</v>
      </c>
      <c r="BM1396" s="44"/>
    </row>
    <row r="1397" spans="3:65" ht="12" customHeight="1">
      <c r="C1397" s="63"/>
      <c r="AB1397" s="49"/>
      <c r="AS1397" s="65" t="s">
        <v>4587</v>
      </c>
      <c r="BM1397" s="44"/>
    </row>
    <row r="1398" spans="3:65" ht="12" customHeight="1">
      <c r="C1398" s="63"/>
      <c r="AB1398" s="49"/>
      <c r="AS1398" s="65" t="s">
        <v>294</v>
      </c>
      <c r="BM1398" s="44"/>
    </row>
    <row r="1399" spans="3:65" ht="12" customHeight="1">
      <c r="C1399" s="63"/>
      <c r="AB1399" s="49"/>
      <c r="AS1399" s="63" t="s">
        <v>4469</v>
      </c>
      <c r="BM1399" s="44"/>
    </row>
    <row r="1400" spans="3:65" ht="12" customHeight="1">
      <c r="C1400" s="63"/>
      <c r="AB1400" s="49"/>
      <c r="AS1400" s="65" t="s">
        <v>1293</v>
      </c>
      <c r="BM1400" s="44"/>
    </row>
    <row r="1401" spans="3:65" ht="12" customHeight="1">
      <c r="C1401" s="63"/>
      <c r="AB1401" s="49"/>
      <c r="AS1401" s="65" t="s">
        <v>961</v>
      </c>
      <c r="BM1401" s="44"/>
    </row>
    <row r="1402" spans="3:65" ht="12" customHeight="1">
      <c r="C1402" s="63"/>
      <c r="AB1402" s="49"/>
      <c r="AS1402" s="65" t="s">
        <v>2737</v>
      </c>
      <c r="BM1402" s="44"/>
    </row>
    <row r="1403" spans="3:65" ht="12" customHeight="1">
      <c r="C1403" s="63"/>
      <c r="AB1403" s="49"/>
      <c r="AS1403" s="65" t="s">
        <v>2738</v>
      </c>
      <c r="BM1403" s="44"/>
    </row>
    <row r="1404" spans="3:65" ht="12" customHeight="1">
      <c r="C1404" s="63"/>
      <c r="AB1404" s="49"/>
      <c r="AS1404" s="65" t="s">
        <v>2739</v>
      </c>
      <c r="BM1404" s="44"/>
    </row>
    <row r="1405" spans="3:65" ht="12" customHeight="1">
      <c r="C1405" s="63"/>
      <c r="AB1405" s="49"/>
      <c r="AS1405" s="67" t="s">
        <v>3106</v>
      </c>
      <c r="BM1405" s="44"/>
    </row>
    <row r="1406" spans="3:65" ht="12" customHeight="1">
      <c r="C1406" s="63"/>
      <c r="AB1406" s="49"/>
      <c r="AS1406" s="65" t="s">
        <v>4588</v>
      </c>
      <c r="BM1406" s="44"/>
    </row>
    <row r="1407" spans="3:65" ht="12" customHeight="1">
      <c r="C1407" s="63"/>
      <c r="AB1407" s="49"/>
      <c r="AS1407" s="65" t="s">
        <v>2740</v>
      </c>
      <c r="BM1407" s="44"/>
    </row>
    <row r="1408" spans="3:65" ht="12" customHeight="1">
      <c r="C1408" s="63"/>
      <c r="AB1408" s="49"/>
      <c r="AS1408" s="65" t="s">
        <v>4334</v>
      </c>
      <c r="BM1408" s="44"/>
    </row>
    <row r="1409" spans="3:65" ht="12" customHeight="1">
      <c r="C1409" s="63"/>
      <c r="AB1409" s="49"/>
      <c r="AS1409" s="65" t="s">
        <v>2741</v>
      </c>
      <c r="BM1409" s="44"/>
    </row>
    <row r="1410" spans="3:65" ht="12" customHeight="1">
      <c r="C1410" s="63"/>
      <c r="AB1410" s="49"/>
      <c r="AS1410" s="66" t="s">
        <v>2997</v>
      </c>
      <c r="BM1410" s="44"/>
    </row>
    <row r="1411" spans="3:65" ht="12" customHeight="1">
      <c r="C1411" s="63"/>
      <c r="AB1411" s="49"/>
      <c r="AS1411" s="65" t="s">
        <v>4589</v>
      </c>
      <c r="BM1411" s="44"/>
    </row>
    <row r="1412" spans="3:65" ht="12" customHeight="1">
      <c r="C1412" s="63"/>
      <c r="AB1412" s="49"/>
      <c r="AS1412" s="65" t="s">
        <v>2742</v>
      </c>
      <c r="BM1412" s="44"/>
    </row>
    <row r="1413" spans="3:65" ht="12" customHeight="1">
      <c r="C1413" s="63"/>
      <c r="AB1413" s="49"/>
      <c r="AS1413" s="65" t="s">
        <v>2743</v>
      </c>
      <c r="BM1413" s="44"/>
    </row>
    <row r="1414" spans="3:65" ht="12" customHeight="1">
      <c r="C1414" s="63"/>
      <c r="AB1414" s="49"/>
      <c r="AS1414" s="65" t="s">
        <v>962</v>
      </c>
      <c r="BM1414" s="44"/>
    </row>
    <row r="1415" spans="3:65" ht="12" customHeight="1">
      <c r="C1415" s="63"/>
      <c r="AB1415" s="49"/>
      <c r="AS1415" s="63" t="s">
        <v>295</v>
      </c>
      <c r="BM1415" s="44"/>
    </row>
    <row r="1416" spans="3:65" ht="12" customHeight="1">
      <c r="C1416" s="63"/>
      <c r="AB1416" s="49"/>
      <c r="AS1416" s="63" t="s">
        <v>296</v>
      </c>
      <c r="BM1416" s="44"/>
    </row>
    <row r="1417" spans="3:65" ht="12" customHeight="1">
      <c r="C1417" s="63"/>
      <c r="AB1417" s="49"/>
      <c r="AS1417" s="65" t="s">
        <v>738</v>
      </c>
      <c r="BM1417" s="44"/>
    </row>
    <row r="1418" spans="3:65" ht="12" customHeight="1">
      <c r="C1418" s="63"/>
      <c r="AB1418" s="49"/>
      <c r="AS1418" s="65" t="s">
        <v>2029</v>
      </c>
      <c r="BM1418" s="44"/>
    </row>
    <row r="1419" spans="3:65" ht="12" customHeight="1">
      <c r="C1419" s="63"/>
      <c r="AB1419" s="49"/>
      <c r="AS1419" s="65" t="s">
        <v>486</v>
      </c>
      <c r="BM1419" s="44"/>
    </row>
    <row r="1420" spans="3:65" ht="12" customHeight="1">
      <c r="C1420" s="63"/>
      <c r="AB1420" s="49"/>
      <c r="AS1420" s="65" t="s">
        <v>2744</v>
      </c>
      <c r="BM1420" s="44"/>
    </row>
    <row r="1421" spans="3:65" ht="12" customHeight="1">
      <c r="C1421" s="63"/>
      <c r="AB1421" s="49"/>
      <c r="AS1421" s="63" t="s">
        <v>297</v>
      </c>
      <c r="BM1421" s="44"/>
    </row>
    <row r="1422" spans="3:65" ht="12" customHeight="1">
      <c r="C1422" s="63"/>
      <c r="AB1422" s="49"/>
      <c r="AS1422" s="69" t="s">
        <v>2023</v>
      </c>
      <c r="BM1422" s="44"/>
    </row>
    <row r="1423" spans="3:65" ht="12" customHeight="1">
      <c r="C1423" s="63"/>
      <c r="AB1423" s="49"/>
      <c r="AS1423" s="65" t="s">
        <v>527</v>
      </c>
      <c r="BM1423" s="44"/>
    </row>
    <row r="1424" spans="3:65" ht="12" customHeight="1">
      <c r="C1424" s="63"/>
      <c r="AB1424" s="49"/>
      <c r="AS1424" s="65" t="s">
        <v>2745</v>
      </c>
      <c r="BM1424" s="44"/>
    </row>
    <row r="1425" spans="3:65" ht="12" customHeight="1">
      <c r="C1425" s="63"/>
      <c r="AB1425" s="49"/>
      <c r="AS1425" s="63" t="s">
        <v>3553</v>
      </c>
      <c r="BM1425" s="44"/>
    </row>
    <row r="1426" spans="3:65" ht="12" customHeight="1">
      <c r="C1426" s="63"/>
      <c r="AB1426" s="49"/>
      <c r="AS1426" s="66" t="s">
        <v>298</v>
      </c>
      <c r="BM1426" s="44"/>
    </row>
    <row r="1427" spans="3:65" ht="12" customHeight="1">
      <c r="C1427" s="63"/>
      <c r="AB1427" s="49"/>
      <c r="AS1427" s="63" t="s">
        <v>4576</v>
      </c>
      <c r="BM1427" s="44"/>
    </row>
    <row r="1428" spans="3:65" ht="12" customHeight="1">
      <c r="C1428" s="63"/>
      <c r="AB1428" s="49"/>
      <c r="AS1428" s="65" t="s">
        <v>2746</v>
      </c>
      <c r="BM1428" s="44"/>
    </row>
    <row r="1429" spans="3:65" ht="12" customHeight="1">
      <c r="C1429" s="63"/>
      <c r="AB1429" s="49"/>
      <c r="AS1429" s="65" t="s">
        <v>1296</v>
      </c>
      <c r="BM1429" s="44"/>
    </row>
    <row r="1430" spans="3:65" ht="12" customHeight="1">
      <c r="C1430" s="63"/>
      <c r="AB1430" s="49"/>
      <c r="AS1430" s="65" t="s">
        <v>2747</v>
      </c>
      <c r="BM1430" s="44"/>
    </row>
    <row r="1431" spans="3:65" ht="12" customHeight="1">
      <c r="C1431" s="63"/>
      <c r="AB1431" s="49"/>
      <c r="AS1431" s="65" t="s">
        <v>2748</v>
      </c>
      <c r="BM1431" s="44"/>
    </row>
    <row r="1432" spans="3:65" ht="12" customHeight="1">
      <c r="C1432" s="63"/>
      <c r="AB1432" s="49"/>
      <c r="AS1432" s="65" t="s">
        <v>963</v>
      </c>
      <c r="BM1432" s="44"/>
    </row>
    <row r="1433" spans="3:65" ht="12" customHeight="1">
      <c r="C1433" s="63"/>
      <c r="AB1433" s="49"/>
      <c r="AS1433" s="63" t="s">
        <v>1105</v>
      </c>
      <c r="BM1433" s="44"/>
    </row>
    <row r="1434" spans="3:65" ht="12" customHeight="1">
      <c r="C1434" s="63"/>
      <c r="AB1434" s="49"/>
      <c r="AS1434" s="65" t="s">
        <v>2749</v>
      </c>
      <c r="BM1434" s="44"/>
    </row>
    <row r="1435" spans="3:65" ht="12" customHeight="1">
      <c r="C1435" s="63"/>
      <c r="AB1435" s="49"/>
      <c r="AS1435" s="63" t="s">
        <v>1056</v>
      </c>
      <c r="BM1435" s="44"/>
    </row>
    <row r="1436" spans="3:65" ht="12" customHeight="1">
      <c r="C1436" s="63"/>
      <c r="AB1436" s="49"/>
      <c r="AS1436" s="63" t="s">
        <v>381</v>
      </c>
      <c r="BM1436" s="44"/>
    </row>
    <row r="1437" spans="3:65" ht="12" customHeight="1">
      <c r="C1437" s="63"/>
      <c r="AB1437" s="49"/>
      <c r="AS1437" s="65" t="s">
        <v>1297</v>
      </c>
      <c r="BM1437" s="44"/>
    </row>
    <row r="1438" spans="3:65" ht="12" customHeight="1">
      <c r="C1438" s="63"/>
      <c r="AB1438" s="49"/>
      <c r="AS1438" s="63" t="s">
        <v>3285</v>
      </c>
      <c r="BM1438" s="44"/>
    </row>
    <row r="1439" spans="3:65" ht="12" customHeight="1">
      <c r="C1439" s="63"/>
      <c r="AB1439" s="49"/>
      <c r="AS1439" s="63" t="s">
        <v>1493</v>
      </c>
      <c r="BM1439" s="44"/>
    </row>
    <row r="1440" spans="3:65" ht="12" customHeight="1">
      <c r="C1440" s="63"/>
      <c r="AB1440" s="49"/>
      <c r="AS1440" s="65" t="s">
        <v>4574</v>
      </c>
      <c r="BM1440" s="44"/>
    </row>
    <row r="1441" spans="3:65" ht="12" customHeight="1">
      <c r="C1441" s="63"/>
      <c r="AB1441" s="49"/>
      <c r="AS1441" s="65" t="s">
        <v>4575</v>
      </c>
      <c r="BM1441" s="44"/>
    </row>
    <row r="1442" spans="3:65" ht="12" customHeight="1">
      <c r="C1442" s="63"/>
      <c r="AB1442" s="49"/>
      <c r="AS1442" s="65" t="s">
        <v>964</v>
      </c>
      <c r="BM1442" s="44"/>
    </row>
    <row r="1443" spans="3:65" ht="12" customHeight="1">
      <c r="C1443" s="63"/>
      <c r="AB1443" s="49"/>
      <c r="AS1443" s="65" t="s">
        <v>2750</v>
      </c>
      <c r="BM1443" s="44"/>
    </row>
    <row r="1444" spans="3:65" ht="12" customHeight="1">
      <c r="C1444" s="63"/>
      <c r="AB1444" s="49"/>
      <c r="AS1444" s="65" t="s">
        <v>2751</v>
      </c>
      <c r="BM1444" s="44"/>
    </row>
    <row r="1445" spans="3:65" ht="12" customHeight="1">
      <c r="C1445" s="63"/>
      <c r="AB1445" s="49"/>
      <c r="AS1445" s="65" t="s">
        <v>965</v>
      </c>
      <c r="BM1445" s="44"/>
    </row>
    <row r="1446" spans="3:65" ht="12" customHeight="1">
      <c r="C1446" s="63"/>
      <c r="AB1446" s="49"/>
      <c r="AS1446" s="65" t="s">
        <v>487</v>
      </c>
      <c r="BM1446" s="44"/>
    </row>
    <row r="1447" spans="3:65" ht="12" customHeight="1">
      <c r="C1447" s="63"/>
      <c r="AB1447" s="49"/>
      <c r="AS1447" s="65" t="s">
        <v>966</v>
      </c>
      <c r="BM1447" s="44"/>
    </row>
    <row r="1448" spans="3:65" ht="12" customHeight="1">
      <c r="C1448" s="63"/>
      <c r="AB1448" s="49"/>
      <c r="AS1448" s="65" t="s">
        <v>967</v>
      </c>
      <c r="BM1448" s="44"/>
    </row>
    <row r="1449" spans="3:65" ht="12" customHeight="1">
      <c r="C1449" s="63"/>
      <c r="AB1449" s="49"/>
      <c r="AS1449" s="65" t="s">
        <v>2752</v>
      </c>
      <c r="BM1449" s="44"/>
    </row>
    <row r="1450" spans="3:65" ht="12" customHeight="1">
      <c r="C1450" s="63"/>
      <c r="AB1450" s="49"/>
      <c r="AS1450" s="63" t="s">
        <v>3287</v>
      </c>
      <c r="BM1450" s="44"/>
    </row>
    <row r="1451" spans="3:65" ht="12" customHeight="1">
      <c r="C1451" s="63"/>
      <c r="AB1451" s="49"/>
      <c r="AS1451" s="63" t="s">
        <v>3276</v>
      </c>
      <c r="BM1451" s="44"/>
    </row>
    <row r="1452" spans="3:65" ht="12" customHeight="1">
      <c r="C1452" s="63"/>
      <c r="AB1452" s="49"/>
      <c r="AS1452" s="63" t="s">
        <v>782</v>
      </c>
      <c r="BM1452" s="44"/>
    </row>
    <row r="1453" spans="3:65" ht="12" customHeight="1">
      <c r="C1453" s="63"/>
      <c r="AB1453" s="49"/>
      <c r="AS1453" s="65" t="s">
        <v>488</v>
      </c>
      <c r="BM1453" s="44"/>
    </row>
    <row r="1454" spans="3:65" ht="12" customHeight="1">
      <c r="C1454" s="63"/>
      <c r="AB1454" s="49"/>
      <c r="AS1454" s="65" t="s">
        <v>2753</v>
      </c>
      <c r="BM1454" s="44"/>
    </row>
    <row r="1455" spans="3:65" ht="12" customHeight="1">
      <c r="C1455" s="63"/>
      <c r="AB1455" s="49"/>
      <c r="AS1455" s="65" t="s">
        <v>1124</v>
      </c>
      <c r="BM1455" s="44"/>
    </row>
    <row r="1456" spans="3:65" ht="12" customHeight="1">
      <c r="C1456" s="63"/>
      <c r="AB1456" s="49"/>
      <c r="AS1456" s="63" t="s">
        <v>754</v>
      </c>
      <c r="BM1456" s="44"/>
    </row>
    <row r="1457" spans="3:65" ht="12" customHeight="1">
      <c r="C1457" s="63"/>
      <c r="AB1457" s="49"/>
      <c r="AS1457" s="65" t="s">
        <v>489</v>
      </c>
      <c r="BM1457" s="44"/>
    </row>
    <row r="1458" spans="3:65" ht="12" customHeight="1">
      <c r="C1458" s="63"/>
      <c r="AB1458" s="49"/>
      <c r="AS1458" s="65" t="s">
        <v>1028</v>
      </c>
      <c r="BM1458" s="44"/>
    </row>
    <row r="1459" spans="3:65" ht="12" customHeight="1">
      <c r="C1459" s="63"/>
      <c r="AB1459" s="49"/>
      <c r="AS1459" s="63" t="s">
        <v>299</v>
      </c>
      <c r="BM1459" s="44"/>
    </row>
    <row r="1460" spans="3:65" ht="12" customHeight="1">
      <c r="C1460" s="63"/>
      <c r="AB1460" s="49"/>
      <c r="AS1460" s="65" t="s">
        <v>490</v>
      </c>
      <c r="BM1460" s="44"/>
    </row>
    <row r="1461" spans="3:65" ht="12" customHeight="1">
      <c r="C1461" s="63"/>
      <c r="AB1461" s="49"/>
      <c r="AS1461" s="65" t="s">
        <v>4577</v>
      </c>
      <c r="BM1461" s="44"/>
    </row>
    <row r="1462" spans="3:65" ht="12" customHeight="1">
      <c r="C1462" s="63"/>
      <c r="AB1462" s="49"/>
      <c r="AS1462" s="63" t="s">
        <v>3621</v>
      </c>
      <c r="BM1462" s="44"/>
    </row>
    <row r="1463" spans="3:65" ht="12" customHeight="1">
      <c r="C1463" s="63"/>
      <c r="AB1463" s="49"/>
      <c r="AS1463" s="65" t="s">
        <v>766</v>
      </c>
      <c r="BM1463" s="44"/>
    </row>
    <row r="1464" spans="3:65" ht="12" customHeight="1">
      <c r="C1464" s="63"/>
      <c r="AB1464" s="49"/>
      <c r="AS1464" s="65" t="s">
        <v>364</v>
      </c>
      <c r="BM1464" s="44"/>
    </row>
    <row r="1465" spans="3:65" ht="12" customHeight="1">
      <c r="C1465" s="63"/>
      <c r="AB1465" s="49"/>
      <c r="AS1465" s="65" t="s">
        <v>968</v>
      </c>
      <c r="BM1465" s="44"/>
    </row>
    <row r="1466" spans="3:65" ht="12" customHeight="1">
      <c r="C1466" s="63"/>
      <c r="AB1466" s="49"/>
      <c r="AS1466" s="63" t="s">
        <v>300</v>
      </c>
      <c r="BM1466" s="44"/>
    </row>
    <row r="1467" spans="3:65" ht="12" customHeight="1">
      <c r="C1467" s="63"/>
      <c r="AB1467" s="49"/>
      <c r="AS1467" s="65" t="s">
        <v>301</v>
      </c>
      <c r="BM1467" s="44"/>
    </row>
    <row r="1468" spans="3:65" ht="12" customHeight="1">
      <c r="C1468" s="63"/>
      <c r="AB1468" s="49"/>
      <c r="AS1468" s="63" t="s">
        <v>1089</v>
      </c>
      <c r="BM1468" s="44"/>
    </row>
    <row r="1469" spans="3:65" ht="12" customHeight="1">
      <c r="C1469" s="63"/>
      <c r="AB1469" s="49"/>
      <c r="AS1469" s="63" t="s">
        <v>302</v>
      </c>
      <c r="BM1469" s="44"/>
    </row>
    <row r="1470" spans="3:65" ht="12" customHeight="1">
      <c r="C1470" s="63"/>
      <c r="AB1470" s="49"/>
      <c r="AS1470" s="65" t="s">
        <v>1426</v>
      </c>
      <c r="BM1470" s="44"/>
    </row>
    <row r="1471" spans="3:65" ht="12" customHeight="1">
      <c r="C1471" s="63"/>
      <c r="AB1471" s="49"/>
      <c r="AS1471" s="65" t="s">
        <v>1125</v>
      </c>
      <c r="BM1471" s="44"/>
    </row>
    <row r="1472" spans="3:65" ht="12" customHeight="1">
      <c r="C1472" s="63"/>
      <c r="AB1472" s="49"/>
      <c r="AS1472" s="65" t="s">
        <v>2754</v>
      </c>
      <c r="BM1472" s="44"/>
    </row>
    <row r="1473" spans="3:65" ht="12" customHeight="1">
      <c r="C1473" s="63"/>
      <c r="AB1473" s="49"/>
      <c r="AS1473" s="65" t="s">
        <v>969</v>
      </c>
      <c r="BM1473" s="44"/>
    </row>
    <row r="1474" spans="3:65" ht="12" customHeight="1">
      <c r="C1474" s="63"/>
      <c r="AB1474" s="49"/>
      <c r="AS1474" s="65" t="s">
        <v>2755</v>
      </c>
      <c r="BM1474" s="44"/>
    </row>
    <row r="1475" spans="3:65" ht="12" customHeight="1">
      <c r="C1475" s="63"/>
      <c r="AB1475" s="49"/>
      <c r="AS1475" s="65" t="s">
        <v>970</v>
      </c>
      <c r="BM1475" s="44"/>
    </row>
    <row r="1476" spans="3:65" ht="12" customHeight="1">
      <c r="C1476" s="63"/>
      <c r="AB1476" s="49"/>
      <c r="AS1476" s="65" t="s">
        <v>971</v>
      </c>
      <c r="BM1476" s="44"/>
    </row>
    <row r="1477" spans="3:65" ht="12" customHeight="1">
      <c r="C1477" s="63"/>
      <c r="AB1477" s="49"/>
      <c r="AS1477" s="63" t="s">
        <v>1138</v>
      </c>
      <c r="BM1477" s="44"/>
    </row>
    <row r="1478" spans="3:65" ht="12" customHeight="1">
      <c r="C1478" s="63"/>
      <c r="AB1478" s="49"/>
      <c r="AS1478" s="63" t="s">
        <v>3319</v>
      </c>
      <c r="BM1478" s="44"/>
    </row>
    <row r="1479" spans="3:65" ht="12" customHeight="1">
      <c r="C1479" s="63"/>
      <c r="AB1479" s="49"/>
      <c r="AS1479" s="63" t="s">
        <v>3320</v>
      </c>
      <c r="BM1479" s="44"/>
    </row>
    <row r="1480" spans="3:65" ht="12" customHeight="1">
      <c r="C1480" s="63"/>
      <c r="AB1480" s="49"/>
      <c r="AS1480" s="65" t="s">
        <v>3610</v>
      </c>
      <c r="BM1480" s="44"/>
    </row>
    <row r="1481" spans="3:65" ht="12" customHeight="1">
      <c r="C1481" s="63"/>
      <c r="AB1481" s="49"/>
      <c r="AS1481" s="63" t="s">
        <v>747</v>
      </c>
      <c r="BM1481" s="44"/>
    </row>
    <row r="1482" spans="3:65" ht="12" customHeight="1">
      <c r="C1482" s="63"/>
      <c r="AB1482" s="49"/>
      <c r="AS1482" s="63" t="s">
        <v>2968</v>
      </c>
      <c r="BM1482" s="44"/>
    </row>
    <row r="1483" spans="3:65" ht="12" customHeight="1">
      <c r="C1483" s="63"/>
      <c r="AB1483" s="49"/>
      <c r="AS1483" s="65" t="s">
        <v>972</v>
      </c>
      <c r="BM1483" s="44"/>
    </row>
    <row r="1484" spans="3:65" ht="12" customHeight="1">
      <c r="C1484" s="63"/>
      <c r="AB1484" s="49"/>
      <c r="AS1484" s="63" t="s">
        <v>379</v>
      </c>
      <c r="BM1484" s="44"/>
    </row>
    <row r="1485" spans="3:65" ht="12" customHeight="1">
      <c r="C1485" s="63"/>
      <c r="AB1485" s="49"/>
      <c r="AS1485" s="63" t="s">
        <v>1502</v>
      </c>
      <c r="BM1485" s="44"/>
    </row>
    <row r="1486" spans="3:65" ht="12" customHeight="1">
      <c r="C1486" s="63"/>
      <c r="AB1486" s="49"/>
      <c r="AS1486" s="65" t="s">
        <v>2756</v>
      </c>
      <c r="BM1486" s="44"/>
    </row>
    <row r="1487" spans="3:65" ht="12" customHeight="1">
      <c r="C1487" s="63"/>
      <c r="AB1487" s="49"/>
      <c r="AS1487" s="63" t="s">
        <v>751</v>
      </c>
      <c r="BM1487" s="44"/>
    </row>
    <row r="1488" spans="3:65" ht="12" customHeight="1">
      <c r="C1488" s="63"/>
      <c r="AB1488" s="49"/>
      <c r="AS1488" s="65" t="s">
        <v>2757</v>
      </c>
      <c r="BM1488" s="44"/>
    </row>
    <row r="1489" spans="3:65" ht="12" customHeight="1">
      <c r="C1489" s="63"/>
      <c r="AB1489" s="49"/>
      <c r="AS1489" s="65" t="s">
        <v>739</v>
      </c>
      <c r="BM1489" s="44"/>
    </row>
    <row r="1490" spans="3:65" ht="12" customHeight="1">
      <c r="C1490" s="63"/>
      <c r="AB1490" s="49"/>
      <c r="AS1490" s="65" t="s">
        <v>1299</v>
      </c>
      <c r="BM1490" s="44"/>
    </row>
    <row r="1491" spans="3:65" ht="12" customHeight="1">
      <c r="C1491" s="63"/>
      <c r="AB1491" s="49"/>
      <c r="AS1491" s="65" t="s">
        <v>2758</v>
      </c>
      <c r="BM1491" s="44"/>
    </row>
    <row r="1492" spans="3:65" ht="12" customHeight="1">
      <c r="C1492" s="63"/>
      <c r="AB1492" s="49"/>
      <c r="AS1492" s="63" t="s">
        <v>303</v>
      </c>
      <c r="BM1492" s="44"/>
    </row>
    <row r="1493" spans="3:65" ht="12" customHeight="1">
      <c r="C1493" s="63"/>
      <c r="AB1493" s="49"/>
      <c r="AS1493" s="63" t="s">
        <v>1106</v>
      </c>
      <c r="BM1493" s="44"/>
    </row>
    <row r="1494" spans="3:65" ht="12" customHeight="1">
      <c r="C1494" s="63"/>
      <c r="AB1494" s="49"/>
      <c r="AS1494" s="63" t="s">
        <v>304</v>
      </c>
      <c r="BM1494" s="44"/>
    </row>
    <row r="1495" spans="3:65" ht="12" customHeight="1">
      <c r="C1495" s="63"/>
      <c r="AB1495" s="49"/>
      <c r="AS1495" s="65" t="s">
        <v>2759</v>
      </c>
      <c r="BM1495" s="44"/>
    </row>
    <row r="1496" spans="3:65" ht="12" customHeight="1">
      <c r="C1496" s="63"/>
      <c r="AB1496" s="49"/>
      <c r="AS1496" s="65" t="s">
        <v>2760</v>
      </c>
      <c r="BM1496" s="44"/>
    </row>
    <row r="1497" spans="3:65" ht="12" customHeight="1">
      <c r="C1497" s="63"/>
      <c r="AB1497" s="49"/>
      <c r="AS1497" s="63" t="s">
        <v>3629</v>
      </c>
      <c r="BM1497" s="44"/>
    </row>
    <row r="1498" spans="3:65" ht="12" customHeight="1">
      <c r="C1498" s="63"/>
      <c r="AB1498" s="49"/>
      <c r="AS1498" s="65" t="s">
        <v>491</v>
      </c>
      <c r="BM1498" s="44"/>
    </row>
    <row r="1499" spans="3:65" ht="12" customHeight="1">
      <c r="C1499" s="63"/>
      <c r="AB1499" s="49"/>
      <c r="AS1499" s="63" t="s">
        <v>305</v>
      </c>
      <c r="BM1499" s="44"/>
    </row>
    <row r="1500" spans="3:65" ht="12" customHeight="1">
      <c r="C1500" s="63"/>
      <c r="AB1500" s="49"/>
      <c r="AS1500" s="65" t="s">
        <v>973</v>
      </c>
      <c r="BM1500" s="44"/>
    </row>
    <row r="1501" spans="3:65" ht="12" customHeight="1">
      <c r="C1501" s="63"/>
      <c r="AB1501" s="49"/>
      <c r="AS1501" s="65" t="s">
        <v>492</v>
      </c>
      <c r="BM1501" s="44"/>
    </row>
    <row r="1502" spans="3:65" ht="12" customHeight="1">
      <c r="C1502" s="63"/>
      <c r="AB1502" s="49"/>
      <c r="AS1502" s="63" t="s">
        <v>708</v>
      </c>
      <c r="BM1502" s="44"/>
    </row>
    <row r="1503" spans="3:65" ht="12" customHeight="1">
      <c r="C1503" s="63"/>
      <c r="AB1503" s="49"/>
      <c r="AS1503" s="65" t="s">
        <v>493</v>
      </c>
      <c r="BM1503" s="44"/>
    </row>
    <row r="1504" spans="3:65" ht="12" customHeight="1">
      <c r="C1504" s="63"/>
      <c r="AB1504" s="49"/>
      <c r="AS1504" s="63" t="s">
        <v>1019</v>
      </c>
      <c r="BM1504" s="44"/>
    </row>
    <row r="1505" spans="3:65" ht="12" customHeight="1">
      <c r="C1505" s="63"/>
      <c r="AB1505" s="49"/>
      <c r="AS1505" s="65" t="s">
        <v>2761</v>
      </c>
      <c r="BM1505" s="44"/>
    </row>
    <row r="1506" spans="3:65" ht="12" customHeight="1">
      <c r="C1506" s="63"/>
      <c r="AB1506" s="49"/>
      <c r="AS1506" s="65" t="s">
        <v>2762</v>
      </c>
      <c r="BM1506" s="44"/>
    </row>
    <row r="1507" spans="3:65" ht="12" customHeight="1">
      <c r="C1507" s="63"/>
      <c r="AB1507" s="49"/>
      <c r="AS1507" s="63" t="s">
        <v>1491</v>
      </c>
      <c r="BM1507" s="44"/>
    </row>
    <row r="1508" spans="3:65" ht="12" customHeight="1">
      <c r="C1508" s="63"/>
      <c r="AB1508" s="49"/>
      <c r="AS1508" s="63" t="s">
        <v>306</v>
      </c>
      <c r="BM1508" s="44"/>
    </row>
    <row r="1509" spans="3:65" ht="12" customHeight="1">
      <c r="C1509" s="63"/>
      <c r="AB1509" s="49"/>
      <c r="AS1509" s="65" t="s">
        <v>2763</v>
      </c>
      <c r="BM1509" s="44"/>
    </row>
    <row r="1510" spans="3:65" ht="12" customHeight="1">
      <c r="C1510" s="63"/>
      <c r="AB1510" s="49"/>
      <c r="AS1510" s="63" t="s">
        <v>1083</v>
      </c>
      <c r="BM1510" s="44"/>
    </row>
    <row r="1511" spans="3:65" ht="12" customHeight="1">
      <c r="C1511" s="63"/>
      <c r="AB1511" s="49"/>
      <c r="AS1511" s="63" t="s">
        <v>378</v>
      </c>
      <c r="BM1511" s="44"/>
    </row>
    <row r="1512" spans="3:65" ht="12" customHeight="1">
      <c r="C1512" s="63"/>
      <c r="AB1512" s="49"/>
      <c r="AS1512" s="65" t="s">
        <v>1051</v>
      </c>
      <c r="BM1512" s="44"/>
    </row>
    <row r="1513" spans="3:65" ht="12" customHeight="1">
      <c r="C1513" s="63"/>
      <c r="AB1513" s="49"/>
      <c r="AS1513" s="63" t="s">
        <v>3630</v>
      </c>
      <c r="BM1513" s="44"/>
    </row>
    <row r="1514" spans="3:65" ht="12" customHeight="1">
      <c r="C1514" s="63"/>
      <c r="AB1514" s="49"/>
      <c r="AS1514" s="65" t="s">
        <v>2764</v>
      </c>
      <c r="BM1514" s="44"/>
    </row>
    <row r="1515" spans="3:65" ht="12" customHeight="1">
      <c r="C1515" s="63"/>
      <c r="AB1515" s="49"/>
      <c r="AS1515" s="65" t="s">
        <v>2765</v>
      </c>
      <c r="BM1515" s="44"/>
    </row>
    <row r="1516" spans="3:65" ht="12" customHeight="1">
      <c r="C1516" s="63"/>
      <c r="AB1516" s="49"/>
      <c r="AS1516" s="65" t="s">
        <v>2766</v>
      </c>
      <c r="BM1516" s="44"/>
    </row>
    <row r="1517" spans="3:65" ht="12" customHeight="1">
      <c r="C1517" s="63"/>
      <c r="AB1517" s="49"/>
      <c r="AS1517" s="65" t="s">
        <v>2767</v>
      </c>
      <c r="BM1517" s="44"/>
    </row>
    <row r="1518" spans="3:65" ht="12" customHeight="1">
      <c r="C1518" s="63"/>
      <c r="AB1518" s="49"/>
      <c r="AS1518" s="65" t="s">
        <v>2768</v>
      </c>
      <c r="BM1518" s="44"/>
    </row>
    <row r="1519" spans="3:65" ht="12" customHeight="1">
      <c r="C1519" s="63"/>
      <c r="AB1519" s="49"/>
      <c r="AS1519" s="65" t="s">
        <v>2769</v>
      </c>
      <c r="BM1519" s="44"/>
    </row>
    <row r="1520" spans="3:65" ht="12" customHeight="1">
      <c r="C1520" s="63"/>
      <c r="AB1520" s="49"/>
      <c r="AS1520" s="65" t="s">
        <v>2770</v>
      </c>
      <c r="BM1520" s="44"/>
    </row>
    <row r="1521" spans="3:65" ht="12" customHeight="1">
      <c r="C1521" s="63"/>
      <c r="AB1521" s="49"/>
      <c r="AS1521" s="65" t="s">
        <v>2771</v>
      </c>
      <c r="BM1521" s="44"/>
    </row>
    <row r="1522" spans="3:65" ht="12" customHeight="1">
      <c r="C1522" s="63"/>
      <c r="AB1522" s="49"/>
      <c r="AS1522" s="65" t="s">
        <v>2772</v>
      </c>
      <c r="BM1522" s="44"/>
    </row>
    <row r="1523" spans="3:65" ht="12" customHeight="1">
      <c r="C1523" s="63"/>
      <c r="AB1523" s="49"/>
      <c r="AS1523" s="63" t="s">
        <v>307</v>
      </c>
      <c r="BM1523" s="44"/>
    </row>
    <row r="1524" spans="3:65" ht="12" customHeight="1">
      <c r="C1524" s="63"/>
      <c r="AB1524" s="49"/>
      <c r="AS1524" s="65" t="s">
        <v>1302</v>
      </c>
      <c r="BM1524" s="44"/>
    </row>
    <row r="1525" spans="3:65" ht="12" customHeight="1">
      <c r="C1525" s="63"/>
      <c r="AB1525" s="49"/>
      <c r="AS1525" s="63" t="s">
        <v>752</v>
      </c>
      <c r="BM1525" s="44"/>
    </row>
    <row r="1526" spans="3:65" ht="12" customHeight="1">
      <c r="C1526" s="63"/>
      <c r="AB1526" s="49"/>
      <c r="AS1526" s="65" t="s">
        <v>974</v>
      </c>
      <c r="BM1526" s="44"/>
    </row>
    <row r="1527" spans="3:65" ht="12" customHeight="1">
      <c r="C1527" s="63"/>
      <c r="AB1527" s="49"/>
      <c r="AS1527" s="65" t="s">
        <v>494</v>
      </c>
      <c r="BM1527" s="44"/>
    </row>
    <row r="1528" spans="3:65" ht="12" customHeight="1">
      <c r="C1528" s="63"/>
      <c r="AB1528" s="49"/>
      <c r="AS1528" s="65" t="s">
        <v>2773</v>
      </c>
      <c r="BM1528" s="44"/>
    </row>
    <row r="1529" spans="3:65" ht="12" customHeight="1">
      <c r="C1529" s="63"/>
      <c r="AB1529" s="49"/>
      <c r="AS1529" s="65" t="s">
        <v>2774</v>
      </c>
      <c r="BM1529" s="44"/>
    </row>
    <row r="1530" spans="3:65" ht="12" customHeight="1">
      <c r="C1530" s="63"/>
      <c r="AB1530" s="49"/>
      <c r="AS1530" s="63" t="s">
        <v>308</v>
      </c>
      <c r="BM1530" s="44"/>
    </row>
    <row r="1531" spans="3:65" ht="12" customHeight="1">
      <c r="C1531" s="63"/>
      <c r="AB1531" s="49"/>
      <c r="AS1531" s="63" t="s">
        <v>309</v>
      </c>
      <c r="BM1531" s="44"/>
    </row>
    <row r="1532" spans="3:65" ht="12" customHeight="1">
      <c r="C1532" s="63"/>
      <c r="AB1532" s="49"/>
      <c r="AS1532" s="65" t="s">
        <v>495</v>
      </c>
      <c r="BM1532" s="44"/>
    </row>
    <row r="1533" spans="3:65" ht="12" customHeight="1">
      <c r="C1533" s="63"/>
      <c r="AB1533" s="49"/>
      <c r="AS1533" s="63" t="s">
        <v>310</v>
      </c>
      <c r="BM1533" s="44"/>
    </row>
    <row r="1534" spans="3:65" ht="12" customHeight="1">
      <c r="C1534" s="63"/>
      <c r="AB1534" s="49"/>
      <c r="AS1534" s="65" t="s">
        <v>4339</v>
      </c>
      <c r="BM1534" s="44"/>
    </row>
    <row r="1535" spans="3:65" ht="12" customHeight="1">
      <c r="C1535" s="63"/>
      <c r="AB1535" s="49"/>
      <c r="AS1535" s="65" t="s">
        <v>4340</v>
      </c>
      <c r="BM1535" s="44"/>
    </row>
    <row r="1536" spans="3:65" ht="12" customHeight="1">
      <c r="C1536" s="63"/>
      <c r="AB1536" s="49"/>
      <c r="AS1536" s="63" t="s">
        <v>311</v>
      </c>
      <c r="BM1536" s="44"/>
    </row>
    <row r="1537" spans="3:65" ht="12" customHeight="1">
      <c r="C1537" s="63"/>
      <c r="AB1537" s="49"/>
      <c r="AS1537" s="65" t="s">
        <v>496</v>
      </c>
      <c r="BM1537" s="44"/>
    </row>
    <row r="1538" spans="3:65" ht="12" customHeight="1">
      <c r="C1538" s="63"/>
      <c r="AB1538" s="49"/>
      <c r="AS1538" s="63" t="s">
        <v>312</v>
      </c>
      <c r="BM1538" s="44"/>
    </row>
    <row r="1539" spans="3:65" ht="12" customHeight="1">
      <c r="C1539" s="63"/>
      <c r="AB1539" s="49"/>
      <c r="AS1539" s="63" t="s">
        <v>764</v>
      </c>
      <c r="BM1539" s="44"/>
    </row>
    <row r="1540" spans="3:65" ht="12" customHeight="1">
      <c r="C1540" s="63"/>
      <c r="AB1540" s="49"/>
      <c r="AS1540" s="65" t="s">
        <v>2775</v>
      </c>
      <c r="BM1540" s="44"/>
    </row>
    <row r="1541" spans="3:65" ht="12" customHeight="1">
      <c r="C1541" s="63"/>
      <c r="AB1541" s="49"/>
      <c r="AS1541" s="63" t="s">
        <v>159</v>
      </c>
      <c r="BM1541" s="44"/>
    </row>
    <row r="1542" spans="3:65" ht="12" customHeight="1">
      <c r="C1542" s="63"/>
      <c r="AB1542" s="49"/>
      <c r="AS1542" s="65" t="s">
        <v>2776</v>
      </c>
      <c r="BM1542" s="44"/>
    </row>
    <row r="1543" spans="3:65" ht="12" customHeight="1">
      <c r="C1543" s="63"/>
      <c r="AB1543" s="49"/>
      <c r="AS1543" s="65" t="s">
        <v>2777</v>
      </c>
      <c r="BM1543" s="44"/>
    </row>
    <row r="1544" spans="3:65" ht="12" customHeight="1">
      <c r="C1544" s="63"/>
      <c r="AB1544" s="49"/>
      <c r="AS1544" s="63" t="s">
        <v>1403</v>
      </c>
      <c r="BM1544" s="44"/>
    </row>
    <row r="1545" spans="3:65" ht="12" customHeight="1">
      <c r="C1545" s="63"/>
      <c r="AB1545" s="49"/>
      <c r="AS1545" s="65" t="s">
        <v>975</v>
      </c>
      <c r="BM1545" s="44"/>
    </row>
    <row r="1546" spans="3:65" ht="12" customHeight="1">
      <c r="C1546" s="63"/>
      <c r="AB1546" s="49"/>
      <c r="AS1546" s="65" t="s">
        <v>976</v>
      </c>
      <c r="BM1546" s="44"/>
    </row>
    <row r="1547" spans="3:65" ht="12" customHeight="1">
      <c r="C1547" s="63"/>
      <c r="AB1547" s="49"/>
      <c r="AS1547" s="65" t="s">
        <v>2778</v>
      </c>
      <c r="BM1547" s="44"/>
    </row>
    <row r="1548" spans="3:65" ht="12" customHeight="1">
      <c r="C1548" s="63"/>
      <c r="AB1548" s="49"/>
      <c r="AS1548" s="65" t="s">
        <v>977</v>
      </c>
      <c r="BM1548" s="44"/>
    </row>
    <row r="1549" spans="3:65" ht="12" customHeight="1">
      <c r="C1549" s="63"/>
      <c r="AB1549" s="49"/>
      <c r="AS1549" s="63" t="s">
        <v>762</v>
      </c>
      <c r="BM1549" s="44"/>
    </row>
    <row r="1550" spans="3:65" ht="12" customHeight="1">
      <c r="C1550" s="63"/>
      <c r="AB1550" s="49"/>
      <c r="AS1550" s="63" t="s">
        <v>354</v>
      </c>
      <c r="BM1550" s="44"/>
    </row>
    <row r="1551" spans="3:65" ht="12" customHeight="1">
      <c r="C1551" s="63"/>
      <c r="AB1551" s="49"/>
      <c r="AS1551" s="65" t="s">
        <v>2779</v>
      </c>
      <c r="BM1551" s="44"/>
    </row>
    <row r="1552" spans="3:65" ht="12" customHeight="1">
      <c r="C1552" s="63"/>
      <c r="AB1552" s="49"/>
      <c r="AS1552" s="63" t="s">
        <v>1480</v>
      </c>
      <c r="BM1552" s="44"/>
    </row>
    <row r="1553" spans="3:65" ht="12" customHeight="1">
      <c r="C1553" s="63"/>
      <c r="AB1553" s="49"/>
      <c r="AS1553" s="65" t="s">
        <v>740</v>
      </c>
      <c r="BM1553" s="44"/>
    </row>
    <row r="1554" spans="3:65" ht="12" customHeight="1">
      <c r="C1554" s="63"/>
      <c r="AB1554" s="49"/>
      <c r="AS1554" s="63" t="s">
        <v>1571</v>
      </c>
      <c r="BM1554" s="44"/>
    </row>
    <row r="1555" spans="3:65" ht="12" customHeight="1">
      <c r="C1555" s="63"/>
      <c r="AB1555" s="49"/>
      <c r="AS1555" s="65" t="s">
        <v>2780</v>
      </c>
      <c r="BM1555" s="44"/>
    </row>
    <row r="1556" spans="3:65" ht="12" customHeight="1">
      <c r="C1556" s="63"/>
      <c r="AB1556" s="49"/>
      <c r="AS1556" s="65" t="s">
        <v>703</v>
      </c>
      <c r="BM1556" s="44"/>
    </row>
    <row r="1557" spans="3:65" ht="12" customHeight="1">
      <c r="C1557" s="63"/>
      <c r="AB1557" s="49"/>
      <c r="AS1557" s="65" t="s">
        <v>4580</v>
      </c>
      <c r="BM1557" s="44"/>
    </row>
    <row r="1558" spans="3:65" ht="12" customHeight="1">
      <c r="C1558" s="63"/>
      <c r="AB1558" s="49"/>
      <c r="AS1558" s="65" t="s">
        <v>2781</v>
      </c>
      <c r="BM1558" s="44"/>
    </row>
    <row r="1559" spans="3:65" ht="12" customHeight="1">
      <c r="C1559" s="63"/>
      <c r="AB1559" s="49"/>
      <c r="AS1559" s="65" t="s">
        <v>1427</v>
      </c>
      <c r="BM1559" s="44"/>
    </row>
    <row r="1560" spans="3:65" ht="12" customHeight="1">
      <c r="C1560" s="63"/>
      <c r="AB1560" s="49"/>
      <c r="AS1560" s="63" t="s">
        <v>1897</v>
      </c>
      <c r="BM1560" s="44"/>
    </row>
    <row r="1561" spans="3:65" ht="12" customHeight="1">
      <c r="C1561" s="63"/>
      <c r="AB1561" s="49"/>
      <c r="AS1561" s="63" t="s">
        <v>313</v>
      </c>
      <c r="BM1561" s="44"/>
    </row>
    <row r="1562" spans="3:65" ht="12" customHeight="1">
      <c r="C1562" s="63"/>
      <c r="AB1562" s="49"/>
      <c r="AS1562" s="65" t="s">
        <v>978</v>
      </c>
      <c r="BM1562" s="44"/>
    </row>
    <row r="1563" spans="3:65" ht="12" customHeight="1">
      <c r="C1563" s="63"/>
      <c r="AB1563" s="49"/>
      <c r="AS1563" s="65" t="s">
        <v>512</v>
      </c>
      <c r="BM1563" s="44"/>
    </row>
    <row r="1564" spans="3:65" ht="12" customHeight="1">
      <c r="C1564" s="63"/>
      <c r="AB1564" s="49"/>
      <c r="AS1564" s="63" t="s">
        <v>3562</v>
      </c>
      <c r="BM1564" s="44"/>
    </row>
    <row r="1565" spans="3:65" ht="12" customHeight="1">
      <c r="C1565" s="63"/>
      <c r="AB1565" s="49"/>
      <c r="AS1565" s="65" t="s">
        <v>979</v>
      </c>
      <c r="BM1565" s="44"/>
    </row>
    <row r="1566" spans="3:65" ht="12" customHeight="1">
      <c r="C1566" s="63"/>
      <c r="AB1566" s="49"/>
      <c r="AS1566" s="65" t="s">
        <v>2782</v>
      </c>
      <c r="BM1566" s="44"/>
    </row>
    <row r="1567" spans="3:65" ht="12" customHeight="1">
      <c r="C1567" s="63"/>
      <c r="AB1567" s="49"/>
      <c r="AS1567" s="65" t="s">
        <v>142</v>
      </c>
      <c r="BM1567" s="44"/>
    </row>
    <row r="1568" spans="3:65" ht="12" customHeight="1">
      <c r="C1568" s="63"/>
      <c r="AB1568" s="49"/>
      <c r="AS1568" s="63" t="s">
        <v>3277</v>
      </c>
      <c r="BM1568" s="44"/>
    </row>
    <row r="1569" spans="3:65" ht="12" customHeight="1">
      <c r="C1569" s="63"/>
      <c r="AB1569" s="49"/>
      <c r="AS1569" s="65" t="s">
        <v>2783</v>
      </c>
      <c r="BM1569" s="44"/>
    </row>
    <row r="1570" spans="3:65" ht="12" customHeight="1">
      <c r="C1570" s="63"/>
      <c r="AB1570" s="49"/>
      <c r="AS1570" s="65" t="s">
        <v>980</v>
      </c>
      <c r="BM1570" s="44"/>
    </row>
    <row r="1571" spans="3:65" ht="12" customHeight="1">
      <c r="C1571" s="63"/>
      <c r="AB1571" s="49"/>
      <c r="AS1571" s="65" t="s">
        <v>2784</v>
      </c>
      <c r="BM1571" s="44"/>
    </row>
    <row r="1572" spans="3:65" ht="12" customHeight="1">
      <c r="C1572" s="63"/>
      <c r="AB1572" s="49"/>
      <c r="AS1572" s="65" t="s">
        <v>2785</v>
      </c>
      <c r="BM1572" s="44"/>
    </row>
    <row r="1573" spans="3:65" ht="12" customHeight="1">
      <c r="C1573" s="63"/>
      <c r="AB1573" s="49"/>
      <c r="AS1573" s="65" t="s">
        <v>314</v>
      </c>
      <c r="BM1573" s="44"/>
    </row>
    <row r="1574" spans="3:65" ht="12" customHeight="1">
      <c r="C1574" s="63"/>
      <c r="AB1574" s="49"/>
      <c r="AS1574" s="65" t="s">
        <v>981</v>
      </c>
      <c r="BM1574" s="44"/>
    </row>
    <row r="1575" spans="3:65" ht="12" customHeight="1">
      <c r="C1575" s="63"/>
      <c r="AB1575" s="49"/>
      <c r="AS1575" s="63" t="s">
        <v>3637</v>
      </c>
      <c r="BM1575" s="44"/>
    </row>
    <row r="1576" spans="3:65" ht="12" customHeight="1">
      <c r="C1576" s="63"/>
      <c r="AB1576" s="49"/>
      <c r="AS1576" s="66" t="s">
        <v>3004</v>
      </c>
      <c r="BM1576" s="44"/>
    </row>
    <row r="1577" spans="3:65" ht="12" customHeight="1">
      <c r="C1577" s="63"/>
      <c r="AB1577" s="49"/>
      <c r="AS1577" s="63" t="s">
        <v>315</v>
      </c>
      <c r="BM1577" s="44"/>
    </row>
    <row r="1578" spans="3:65" ht="12" customHeight="1">
      <c r="C1578" s="63"/>
      <c r="AB1578" s="49"/>
      <c r="AS1578" s="65" t="s">
        <v>2786</v>
      </c>
      <c r="BM1578" s="44"/>
    </row>
    <row r="1579" spans="3:65" ht="12" customHeight="1">
      <c r="C1579" s="63"/>
      <c r="AB1579" s="49"/>
      <c r="AS1579" s="63" t="s">
        <v>1444</v>
      </c>
      <c r="BM1579" s="44"/>
    </row>
    <row r="1580" spans="3:65" ht="12" customHeight="1">
      <c r="C1580" s="63"/>
      <c r="AB1580" s="49"/>
      <c r="AS1580" s="69" t="s">
        <v>316</v>
      </c>
      <c r="BM1580" s="44"/>
    </row>
    <row r="1581" spans="3:65" ht="12" customHeight="1">
      <c r="C1581" s="63"/>
      <c r="AB1581" s="49"/>
      <c r="AS1581" s="65" t="s">
        <v>4341</v>
      </c>
      <c r="BM1581" s="44"/>
    </row>
    <row r="1582" spans="3:65" ht="12" customHeight="1">
      <c r="C1582" s="63"/>
      <c r="AB1582" s="49"/>
      <c r="AS1582" s="63" t="s">
        <v>1494</v>
      </c>
      <c r="BM1582" s="44"/>
    </row>
    <row r="1583" spans="3:65" ht="12" customHeight="1">
      <c r="C1583" s="63"/>
      <c r="AB1583" s="49"/>
      <c r="AS1583" s="65" t="s">
        <v>4775</v>
      </c>
      <c r="BM1583" s="44"/>
    </row>
    <row r="1584" spans="3:65" ht="12" customHeight="1">
      <c r="C1584" s="63"/>
      <c r="AB1584" s="49"/>
      <c r="AS1584" s="63" t="s">
        <v>1482</v>
      </c>
      <c r="BM1584" s="44"/>
    </row>
    <row r="1585" spans="3:65" ht="12" customHeight="1">
      <c r="C1585" s="63"/>
      <c r="AB1585" s="49"/>
      <c r="AS1585" s="65" t="s">
        <v>2787</v>
      </c>
      <c r="BM1585" s="44"/>
    </row>
    <row r="1586" spans="3:65" ht="12" customHeight="1">
      <c r="C1586" s="63"/>
      <c r="AB1586" s="49"/>
      <c r="AS1586" s="65" t="s">
        <v>982</v>
      </c>
      <c r="BM1586" s="44"/>
    </row>
    <row r="1587" spans="3:65" ht="12" customHeight="1">
      <c r="C1587" s="63"/>
      <c r="AB1587" s="49"/>
      <c r="AS1587" s="70" t="s">
        <v>1481</v>
      </c>
      <c r="BM1587" s="44"/>
    </row>
    <row r="1588" spans="3:65" ht="12" customHeight="1">
      <c r="C1588" s="63"/>
      <c r="AB1588" s="49"/>
      <c r="AS1588" s="65" t="s">
        <v>2788</v>
      </c>
      <c r="BM1588" s="44"/>
    </row>
    <row r="1589" spans="3:65" ht="12" customHeight="1">
      <c r="C1589" s="63"/>
      <c r="AB1589" s="49"/>
      <c r="AS1589" s="65" t="s">
        <v>983</v>
      </c>
      <c r="BM1589" s="44"/>
    </row>
    <row r="1590" spans="3:65" ht="12" customHeight="1">
      <c r="C1590" s="63"/>
      <c r="AB1590" s="49"/>
      <c r="AS1590" s="63" t="s">
        <v>776</v>
      </c>
      <c r="BM1590" s="44"/>
    </row>
    <row r="1591" spans="3:65" ht="12" customHeight="1">
      <c r="C1591" s="63"/>
      <c r="AB1591" s="49"/>
      <c r="AS1591" s="65" t="s">
        <v>4573</v>
      </c>
      <c r="BM1591" s="44"/>
    </row>
    <row r="1592" spans="3:65" ht="12" customHeight="1">
      <c r="C1592" s="63"/>
      <c r="AB1592" s="49"/>
      <c r="AS1592" s="65" t="s">
        <v>4581</v>
      </c>
      <c r="BM1592" s="44"/>
    </row>
    <row r="1593" spans="3:65" ht="12" customHeight="1">
      <c r="C1593" s="63"/>
      <c r="AB1593" s="49"/>
      <c r="AS1593" s="65" t="s">
        <v>984</v>
      </c>
      <c r="BM1593" s="44"/>
    </row>
    <row r="1594" spans="3:65" ht="12" customHeight="1">
      <c r="C1594" s="63"/>
      <c r="AB1594" s="49"/>
      <c r="AS1594" s="65" t="s">
        <v>2789</v>
      </c>
      <c r="BM1594" s="44"/>
    </row>
    <row r="1595" spans="3:65" ht="12" customHeight="1">
      <c r="C1595" s="63"/>
      <c r="AB1595" s="49"/>
      <c r="AS1595" s="65" t="s">
        <v>985</v>
      </c>
      <c r="BM1595" s="44"/>
    </row>
    <row r="1596" spans="3:65" ht="12" customHeight="1">
      <c r="C1596" s="63"/>
      <c r="AB1596" s="49"/>
      <c r="AS1596" s="65" t="s">
        <v>2790</v>
      </c>
      <c r="BM1596" s="44"/>
    </row>
    <row r="1597" spans="3:65" ht="12" customHeight="1">
      <c r="C1597" s="63"/>
      <c r="AB1597" s="49"/>
      <c r="AS1597" s="65" t="s">
        <v>986</v>
      </c>
      <c r="BM1597" s="44"/>
    </row>
    <row r="1598" spans="3:65" ht="12" customHeight="1">
      <c r="C1598" s="63"/>
      <c r="AB1598" s="49"/>
      <c r="AS1598" s="63" t="s">
        <v>352</v>
      </c>
      <c r="BM1598" s="44"/>
    </row>
    <row r="1599" spans="3:65" ht="12" customHeight="1">
      <c r="C1599" s="63"/>
      <c r="AB1599" s="49"/>
      <c r="AS1599" s="63" t="s">
        <v>3279</v>
      </c>
      <c r="BM1599" s="44"/>
    </row>
    <row r="1600" spans="3:65" ht="12" customHeight="1">
      <c r="C1600" s="63"/>
      <c r="AB1600" s="49"/>
      <c r="AS1600" s="65" t="s">
        <v>2791</v>
      </c>
      <c r="BM1600" s="44"/>
    </row>
    <row r="1601" spans="3:65" ht="12" customHeight="1">
      <c r="C1601" s="63"/>
      <c r="AB1601" s="49"/>
      <c r="AS1601" s="65" t="s">
        <v>2792</v>
      </c>
      <c r="BM1601" s="44"/>
    </row>
    <row r="1602" spans="3:65" ht="12" customHeight="1">
      <c r="C1602" s="63"/>
      <c r="AB1602" s="49"/>
      <c r="AS1602" s="65" t="s">
        <v>2793</v>
      </c>
      <c r="BM1602" s="44"/>
    </row>
    <row r="1603" spans="3:65" ht="12" customHeight="1">
      <c r="C1603" s="63"/>
      <c r="AB1603" s="49"/>
      <c r="AS1603" s="65" t="s">
        <v>317</v>
      </c>
      <c r="BM1603" s="44"/>
    </row>
    <row r="1604" spans="3:65" ht="12" customHeight="1">
      <c r="C1604" s="63"/>
      <c r="AB1604" s="49"/>
      <c r="AS1604" s="63" t="s">
        <v>318</v>
      </c>
      <c r="BM1604" s="44"/>
    </row>
    <row r="1605" spans="3:65" ht="12" customHeight="1">
      <c r="C1605" s="63"/>
      <c r="AB1605" s="49"/>
      <c r="AS1605" s="63" t="s">
        <v>319</v>
      </c>
      <c r="BM1605" s="44"/>
    </row>
    <row r="1606" spans="3:65" ht="12" customHeight="1">
      <c r="C1606" s="63"/>
      <c r="AB1606" s="49"/>
      <c r="AS1606" s="65" t="s">
        <v>2794</v>
      </c>
      <c r="BM1606" s="44"/>
    </row>
    <row r="1607" spans="3:65" ht="12" customHeight="1">
      <c r="C1607" s="63"/>
      <c r="AB1607" s="49"/>
      <c r="AS1607" s="63" t="s">
        <v>4582</v>
      </c>
      <c r="BM1607" s="44"/>
    </row>
    <row r="1608" spans="3:65" ht="12" customHeight="1">
      <c r="C1608" s="63"/>
      <c r="AB1608" s="49"/>
      <c r="AS1608" s="63" t="s">
        <v>1432</v>
      </c>
      <c r="BM1608" s="44"/>
    </row>
    <row r="1609" spans="3:65" ht="12" customHeight="1">
      <c r="C1609" s="63"/>
      <c r="AB1609" s="49"/>
      <c r="AS1609" s="63" t="s">
        <v>373</v>
      </c>
      <c r="BM1609" s="44"/>
    </row>
    <row r="1610" spans="3:65" ht="12" customHeight="1">
      <c r="C1610" s="63"/>
      <c r="AB1610" s="49"/>
      <c r="AS1610" s="63" t="s">
        <v>1487</v>
      </c>
      <c r="BM1610" s="44"/>
    </row>
    <row r="1611" spans="3:65" ht="12" customHeight="1">
      <c r="C1611" s="63"/>
      <c r="AB1611" s="49"/>
      <c r="AS1611" s="65" t="s">
        <v>2795</v>
      </c>
      <c r="BM1611" s="44"/>
    </row>
    <row r="1612" spans="3:65" ht="12" customHeight="1">
      <c r="C1612" s="63"/>
      <c r="AB1612" s="49"/>
      <c r="AS1612" s="65" t="s">
        <v>987</v>
      </c>
      <c r="BM1612" s="44"/>
    </row>
    <row r="1613" spans="3:65" ht="12" customHeight="1">
      <c r="C1613" s="63"/>
      <c r="AB1613" s="49"/>
      <c r="AS1613" s="63" t="s">
        <v>741</v>
      </c>
      <c r="BM1613" s="44"/>
    </row>
    <row r="1614" spans="3:65" ht="12" customHeight="1">
      <c r="C1614" s="63"/>
      <c r="AB1614" s="49"/>
      <c r="AS1614" s="70" t="s">
        <v>1483</v>
      </c>
      <c r="BM1614" s="44"/>
    </row>
    <row r="1615" spans="3:65" ht="12" customHeight="1">
      <c r="C1615" s="63"/>
      <c r="AB1615" s="49"/>
      <c r="AS1615" s="65" t="s">
        <v>1309</v>
      </c>
      <c r="BM1615" s="44"/>
    </row>
    <row r="1616" spans="3:65" ht="12" customHeight="1">
      <c r="C1616" s="63"/>
      <c r="AB1616" s="49"/>
      <c r="AS1616" s="65" t="s">
        <v>988</v>
      </c>
      <c r="BM1616" s="44"/>
    </row>
    <row r="1617" spans="3:65" ht="12" customHeight="1">
      <c r="C1617" s="63"/>
      <c r="AB1617" s="49"/>
      <c r="AS1617" s="65" t="s">
        <v>1310</v>
      </c>
      <c r="BM1617" s="44"/>
    </row>
    <row r="1618" spans="3:65" ht="12" customHeight="1">
      <c r="C1618" s="63"/>
      <c r="AB1618" s="49"/>
      <c r="AS1618" s="65" t="s">
        <v>1428</v>
      </c>
      <c r="BM1618" s="44"/>
    </row>
    <row r="1619" spans="3:65" ht="12" customHeight="1">
      <c r="C1619" s="63"/>
      <c r="AB1619" s="49"/>
      <c r="AS1619" s="65" t="s">
        <v>2796</v>
      </c>
      <c r="BM1619" s="44"/>
    </row>
    <row r="1620" spans="3:65" ht="12" customHeight="1">
      <c r="C1620" s="63"/>
      <c r="AB1620" s="49"/>
      <c r="AS1620" s="65" t="s">
        <v>989</v>
      </c>
      <c r="BM1620" s="44"/>
    </row>
    <row r="1621" spans="3:65" ht="12" customHeight="1">
      <c r="C1621" s="63"/>
      <c r="AB1621" s="49"/>
      <c r="AS1621" s="63" t="s">
        <v>2963</v>
      </c>
      <c r="BM1621" s="44"/>
    </row>
    <row r="1622" spans="3:65" ht="12" customHeight="1">
      <c r="C1622" s="63"/>
      <c r="AB1622" s="49"/>
      <c r="AS1622" s="65" t="s">
        <v>990</v>
      </c>
      <c r="BM1622" s="44"/>
    </row>
    <row r="1623" spans="3:65" ht="12" customHeight="1">
      <c r="C1623" s="63"/>
      <c r="AB1623" s="49"/>
      <c r="AS1623" s="65" t="s">
        <v>991</v>
      </c>
      <c r="BM1623" s="44"/>
    </row>
    <row r="1624" spans="3:65" ht="12" customHeight="1">
      <c r="C1624" s="63"/>
      <c r="AB1624" s="49"/>
      <c r="AS1624" s="65" t="s">
        <v>4343</v>
      </c>
      <c r="BM1624" s="44"/>
    </row>
    <row r="1625" spans="3:65" ht="12" customHeight="1">
      <c r="C1625" s="63"/>
      <c r="AB1625" s="49"/>
      <c r="AS1625" s="63" t="s">
        <v>4344</v>
      </c>
      <c r="BM1625" s="44"/>
    </row>
    <row r="1626" spans="3:65" ht="12" customHeight="1">
      <c r="C1626" s="63"/>
      <c r="AB1626" s="49"/>
      <c r="AS1626" s="63" t="s">
        <v>1431</v>
      </c>
      <c r="BM1626" s="44"/>
    </row>
    <row r="1627" spans="3:65" ht="12" customHeight="1">
      <c r="C1627" s="63"/>
      <c r="AB1627" s="49"/>
      <c r="AS1627" s="63" t="s">
        <v>320</v>
      </c>
      <c r="BM1627" s="44"/>
    </row>
    <row r="1628" spans="3:65" ht="12" customHeight="1">
      <c r="C1628" s="63"/>
      <c r="AB1628" s="49"/>
      <c r="AS1628" s="65" t="s">
        <v>2797</v>
      </c>
      <c r="BM1628" s="44"/>
    </row>
    <row r="1629" spans="3:65" ht="12" customHeight="1">
      <c r="C1629" s="63"/>
      <c r="AB1629" s="49"/>
      <c r="AS1629" s="65" t="s">
        <v>4345</v>
      </c>
      <c r="BM1629" s="44"/>
    </row>
    <row r="1630" spans="3:65" ht="12" customHeight="1">
      <c r="C1630" s="63"/>
      <c r="AB1630" s="49"/>
      <c r="AS1630" s="63" t="s">
        <v>1406</v>
      </c>
      <c r="BM1630" s="44"/>
    </row>
    <row r="1631" spans="3:65" ht="12" customHeight="1">
      <c r="C1631" s="63"/>
      <c r="AB1631" s="49"/>
      <c r="AS1631" s="63" t="s">
        <v>2978</v>
      </c>
      <c r="BM1631" s="44"/>
    </row>
    <row r="1632" spans="3:65" ht="12" customHeight="1">
      <c r="C1632" s="63"/>
      <c r="AB1632" s="49"/>
      <c r="AS1632" s="63" t="s">
        <v>1500</v>
      </c>
      <c r="BM1632" s="44"/>
    </row>
    <row r="1633" spans="3:65" ht="12" customHeight="1">
      <c r="C1633" s="63"/>
      <c r="AB1633" s="49"/>
      <c r="AS1633" s="65" t="s">
        <v>2798</v>
      </c>
      <c r="BM1633" s="44"/>
    </row>
    <row r="1634" spans="3:65" ht="12" customHeight="1">
      <c r="C1634" s="63"/>
      <c r="AB1634" s="49"/>
      <c r="AS1634" s="65" t="s">
        <v>1442</v>
      </c>
      <c r="BM1634" s="44"/>
    </row>
    <row r="1635" spans="3:65" ht="12" customHeight="1">
      <c r="C1635" s="63"/>
      <c r="AB1635" s="49"/>
      <c r="AS1635" s="65" t="s">
        <v>750</v>
      </c>
      <c r="BM1635" s="44"/>
    </row>
    <row r="1636" spans="3:65" ht="12" customHeight="1">
      <c r="C1636" s="63"/>
      <c r="AB1636" s="49"/>
      <c r="AS1636" s="65" t="s">
        <v>321</v>
      </c>
      <c r="BM1636" s="44"/>
    </row>
    <row r="1637" spans="3:65" ht="12" customHeight="1">
      <c r="C1637" s="63"/>
      <c r="AB1637" s="49"/>
      <c r="AS1637" s="65" t="s">
        <v>2799</v>
      </c>
      <c r="BM1637" s="44"/>
    </row>
    <row r="1638" spans="3:65" ht="12" customHeight="1">
      <c r="C1638" s="63"/>
      <c r="AB1638" s="49"/>
      <c r="AS1638" s="65" t="s">
        <v>992</v>
      </c>
      <c r="BM1638" s="44"/>
    </row>
    <row r="1639" spans="3:65" ht="12" customHeight="1">
      <c r="C1639" s="63"/>
      <c r="AB1639" s="49"/>
      <c r="AS1639" s="63" t="s">
        <v>322</v>
      </c>
      <c r="BM1639" s="44"/>
    </row>
    <row r="1640" spans="3:65" ht="12" customHeight="1">
      <c r="C1640" s="63"/>
      <c r="AB1640" s="49"/>
      <c r="AS1640" s="65" t="s">
        <v>993</v>
      </c>
      <c r="BM1640" s="44"/>
    </row>
    <row r="1641" spans="3:65" ht="12" customHeight="1">
      <c r="C1641" s="63"/>
      <c r="AB1641" s="49"/>
      <c r="AS1641" s="65" t="s">
        <v>2800</v>
      </c>
      <c r="BM1641" s="44"/>
    </row>
    <row r="1642" spans="3:65" ht="12" customHeight="1">
      <c r="C1642" s="63"/>
      <c r="AB1642" s="49"/>
      <c r="AS1642" s="63" t="s">
        <v>516</v>
      </c>
      <c r="BM1642" s="44"/>
    </row>
    <row r="1643" spans="3:65" ht="12" customHeight="1">
      <c r="C1643" s="63"/>
      <c r="AB1643" s="49"/>
      <c r="AS1643" s="65" t="s">
        <v>2801</v>
      </c>
      <c r="BM1643" s="44"/>
    </row>
    <row r="1644" spans="3:65" ht="12" customHeight="1">
      <c r="C1644" s="63"/>
      <c r="AB1644" s="49"/>
      <c r="AS1644" s="63" t="s">
        <v>370</v>
      </c>
      <c r="BM1644" s="44"/>
    </row>
    <row r="1645" spans="3:65" ht="12" customHeight="1">
      <c r="C1645" s="63"/>
      <c r="AB1645" s="49"/>
      <c r="AS1645" s="63" t="s">
        <v>790</v>
      </c>
      <c r="BM1645" s="44"/>
    </row>
    <row r="1646" spans="3:65" ht="12" customHeight="1">
      <c r="C1646" s="63"/>
      <c r="AB1646" s="49"/>
      <c r="AS1646" s="63" t="s">
        <v>63</v>
      </c>
      <c r="BM1646" s="44"/>
    </row>
    <row r="1647" spans="3:65" ht="12" customHeight="1">
      <c r="C1647" s="63"/>
      <c r="AB1647" s="49"/>
      <c r="AS1647" s="65" t="s">
        <v>2802</v>
      </c>
      <c r="BM1647" s="44"/>
    </row>
    <row r="1648" spans="3:65" ht="12" customHeight="1">
      <c r="C1648" s="63"/>
      <c r="AB1648" s="49"/>
      <c r="AS1648" s="65" t="s">
        <v>2803</v>
      </c>
      <c r="BM1648" s="44"/>
    </row>
    <row r="1649" spans="3:65" ht="12" customHeight="1">
      <c r="C1649" s="63"/>
      <c r="AB1649" s="49"/>
      <c r="AS1649" s="65" t="s">
        <v>2804</v>
      </c>
      <c r="BM1649" s="44"/>
    </row>
    <row r="1650" spans="3:65" ht="12" customHeight="1">
      <c r="C1650" s="63"/>
      <c r="AB1650" s="49"/>
      <c r="AS1650" s="65" t="s">
        <v>994</v>
      </c>
      <c r="BM1650" s="44"/>
    </row>
    <row r="1651" spans="3:65" ht="12" customHeight="1">
      <c r="C1651" s="63"/>
      <c r="AB1651" s="49"/>
      <c r="AS1651" s="65" t="s">
        <v>2805</v>
      </c>
      <c r="BM1651" s="44"/>
    </row>
    <row r="1652" spans="3:65" ht="12" customHeight="1">
      <c r="C1652" s="63"/>
      <c r="AB1652" s="49"/>
      <c r="AS1652" s="63" t="s">
        <v>3333</v>
      </c>
      <c r="BM1652" s="44"/>
    </row>
    <row r="1653" spans="3:65" ht="12" customHeight="1">
      <c r="C1653" s="63"/>
      <c r="AB1653" s="49"/>
      <c r="AS1653" s="65" t="s">
        <v>2806</v>
      </c>
      <c r="BM1653" s="44"/>
    </row>
    <row r="1654" spans="3:65" ht="12" customHeight="1">
      <c r="C1654" s="63"/>
      <c r="AB1654" s="49"/>
      <c r="AS1654" s="65" t="s">
        <v>2807</v>
      </c>
      <c r="BM1654" s="44"/>
    </row>
    <row r="1655" spans="3:65" ht="12" customHeight="1">
      <c r="C1655" s="63"/>
      <c r="AB1655" s="49"/>
      <c r="AS1655" s="65" t="s">
        <v>2808</v>
      </c>
      <c r="BM1655" s="44"/>
    </row>
    <row r="1656" spans="3:65" ht="12" customHeight="1">
      <c r="C1656" s="63"/>
      <c r="AB1656" s="49"/>
      <c r="AS1656" s="63" t="s">
        <v>3633</v>
      </c>
      <c r="BM1656" s="44"/>
    </row>
    <row r="1657" spans="3:65" ht="12" customHeight="1">
      <c r="C1657" s="63"/>
      <c r="AB1657" s="49"/>
      <c r="AS1657" s="65" t="s">
        <v>2809</v>
      </c>
      <c r="BM1657" s="44"/>
    </row>
    <row r="1658" spans="3:65" ht="12" customHeight="1">
      <c r="C1658" s="63"/>
      <c r="AB1658" s="49"/>
      <c r="AS1658" s="65" t="s">
        <v>4590</v>
      </c>
      <c r="BM1658" s="44"/>
    </row>
    <row r="1659" spans="3:65" ht="12" customHeight="1">
      <c r="C1659" s="63"/>
      <c r="AB1659" s="49"/>
      <c r="AS1659" s="63" t="s">
        <v>323</v>
      </c>
      <c r="BM1659" s="44"/>
    </row>
    <row r="1660" spans="3:65" ht="12" customHeight="1">
      <c r="C1660" s="63"/>
      <c r="AB1660" s="49"/>
      <c r="AS1660" s="63" t="s">
        <v>3634</v>
      </c>
      <c r="BM1660" s="44"/>
    </row>
    <row r="1661" spans="3:65" ht="12" customHeight="1">
      <c r="C1661" s="63"/>
      <c r="AB1661" s="49"/>
      <c r="AS1661" s="63" t="s">
        <v>2964</v>
      </c>
      <c r="BM1661" s="44"/>
    </row>
    <row r="1662" spans="3:65" ht="12" customHeight="1">
      <c r="C1662" s="63"/>
      <c r="AB1662" s="49"/>
      <c r="AS1662" s="65" t="s">
        <v>995</v>
      </c>
      <c r="BM1662" s="44"/>
    </row>
    <row r="1663" spans="3:65" ht="12" customHeight="1">
      <c r="C1663" s="63"/>
      <c r="AB1663" s="49"/>
      <c r="AS1663" s="69" t="s">
        <v>324</v>
      </c>
      <c r="BM1663" s="44"/>
    </row>
    <row r="1664" spans="3:65" ht="12" customHeight="1">
      <c r="C1664" s="63"/>
      <c r="AB1664" s="49"/>
      <c r="AS1664" s="63" t="s">
        <v>325</v>
      </c>
      <c r="BM1664" s="44"/>
    </row>
    <row r="1665" spans="3:65" ht="12" customHeight="1">
      <c r="C1665" s="63"/>
      <c r="AB1665" s="49"/>
      <c r="AS1665" s="63" t="s">
        <v>1434</v>
      </c>
      <c r="BM1665" s="44"/>
    </row>
    <row r="1666" spans="3:65" ht="12" customHeight="1">
      <c r="C1666" s="63"/>
      <c r="AB1666" s="49"/>
      <c r="AS1666" s="63" t="s">
        <v>3280</v>
      </c>
      <c r="BM1666" s="44"/>
    </row>
    <row r="1667" spans="3:65" ht="12" customHeight="1">
      <c r="C1667" s="63"/>
      <c r="AB1667" s="49"/>
      <c r="AS1667" s="63" t="s">
        <v>326</v>
      </c>
      <c r="BM1667" s="44"/>
    </row>
    <row r="1668" spans="3:65" ht="12" customHeight="1">
      <c r="C1668" s="63"/>
      <c r="AB1668" s="49"/>
      <c r="AS1668" s="63" t="s">
        <v>1495</v>
      </c>
      <c r="BM1668" s="44"/>
    </row>
    <row r="1669" spans="3:65" ht="12" customHeight="1">
      <c r="C1669" s="63"/>
      <c r="AB1669" s="49"/>
      <c r="AS1669" s="63" t="s">
        <v>3596</v>
      </c>
      <c r="BM1669" s="44"/>
    </row>
    <row r="1670" spans="3:65" ht="12" customHeight="1">
      <c r="C1670" s="63"/>
      <c r="AB1670" s="49"/>
      <c r="AS1670" s="63" t="s">
        <v>4409</v>
      </c>
      <c r="BM1670" s="44"/>
    </row>
    <row r="1671" spans="3:65" ht="12" customHeight="1">
      <c r="C1671" s="63"/>
      <c r="AB1671" s="49"/>
      <c r="AS1671" s="65" t="s">
        <v>2810</v>
      </c>
      <c r="BM1671" s="44"/>
    </row>
    <row r="1672" spans="3:65" ht="12" customHeight="1">
      <c r="C1672" s="63"/>
      <c r="AB1672" s="49"/>
      <c r="AS1672" s="65" t="s">
        <v>996</v>
      </c>
      <c r="BM1672" s="44"/>
    </row>
    <row r="1673" spans="3:65" ht="12" customHeight="1">
      <c r="C1673" s="63"/>
      <c r="AB1673" s="49"/>
      <c r="AS1673" s="63" t="s">
        <v>327</v>
      </c>
      <c r="BM1673" s="44"/>
    </row>
    <row r="1674" spans="3:65" ht="12" customHeight="1">
      <c r="C1674" s="63"/>
      <c r="AB1674" s="49"/>
      <c r="AS1674" s="63" t="s">
        <v>742</v>
      </c>
      <c r="BM1674" s="44"/>
    </row>
    <row r="1675" spans="3:65" ht="12" customHeight="1">
      <c r="C1675" s="63"/>
      <c r="AB1675" s="49"/>
      <c r="AS1675" s="63" t="s">
        <v>360</v>
      </c>
      <c r="BM1675" s="44"/>
    </row>
    <row r="1676" spans="3:65" ht="12" customHeight="1">
      <c r="C1676" s="63"/>
      <c r="AB1676" s="49"/>
      <c r="AS1676" s="63" t="s">
        <v>328</v>
      </c>
      <c r="BM1676" s="44"/>
    </row>
    <row r="1677" spans="3:65" ht="12" customHeight="1">
      <c r="C1677" s="63"/>
      <c r="AB1677" s="49"/>
      <c r="AS1677" s="65" t="s">
        <v>2811</v>
      </c>
      <c r="BM1677" s="44"/>
    </row>
    <row r="1678" spans="3:65" ht="12" customHeight="1">
      <c r="C1678" s="63"/>
      <c r="AB1678" s="49"/>
      <c r="AS1678" s="65" t="s">
        <v>329</v>
      </c>
      <c r="BM1678" s="44"/>
    </row>
    <row r="1679" spans="3:65" ht="12" customHeight="1">
      <c r="C1679" s="63"/>
      <c r="AB1679" s="49"/>
      <c r="AS1679" s="65" t="s">
        <v>1429</v>
      </c>
      <c r="BM1679" s="44"/>
    </row>
    <row r="1680" spans="3:65" ht="12" customHeight="1">
      <c r="C1680" s="63"/>
      <c r="AB1680" s="49"/>
      <c r="AS1680" s="63" t="s">
        <v>158</v>
      </c>
      <c r="BM1680" s="44"/>
    </row>
    <row r="1681" spans="3:65" ht="12" customHeight="1">
      <c r="C1681" s="63"/>
      <c r="AB1681" s="49"/>
      <c r="AS1681" s="63" t="s">
        <v>382</v>
      </c>
      <c r="BM1681" s="44"/>
    </row>
    <row r="1682" spans="3:65" ht="12" customHeight="1">
      <c r="C1682" s="63"/>
      <c r="AB1682" s="49"/>
      <c r="AS1682" s="65" t="s">
        <v>4583</v>
      </c>
      <c r="BM1682" s="44"/>
    </row>
    <row r="1683" spans="3:65" ht="12" customHeight="1">
      <c r="C1683" s="63"/>
      <c r="AB1683" s="49"/>
      <c r="AS1683" s="65" t="s">
        <v>4578</v>
      </c>
      <c r="BM1683" s="44"/>
    </row>
    <row r="1684" spans="3:65" ht="12" customHeight="1">
      <c r="C1684" s="63"/>
      <c r="AB1684" s="49"/>
      <c r="AS1684" s="65" t="s">
        <v>2030</v>
      </c>
      <c r="BM1684" s="44"/>
    </row>
    <row r="1685" spans="3:65" ht="12" customHeight="1">
      <c r="C1685" s="63"/>
      <c r="AB1685" s="49"/>
      <c r="AS1685" s="65" t="s">
        <v>1569</v>
      </c>
      <c r="BM1685" s="44"/>
    </row>
    <row r="1686" spans="3:65" ht="12" customHeight="1">
      <c r="C1686" s="63"/>
      <c r="AB1686" s="49"/>
      <c r="AS1686" s="63" t="s">
        <v>330</v>
      </c>
      <c r="BM1686" s="44"/>
    </row>
    <row r="1687" spans="3:65" ht="12" customHeight="1">
      <c r="C1687" s="63"/>
      <c r="AB1687" s="49"/>
      <c r="AS1687" s="63" t="s">
        <v>2988</v>
      </c>
      <c r="BM1687" s="44"/>
    </row>
    <row r="1688" spans="3:65" ht="12" customHeight="1">
      <c r="C1688" s="63"/>
      <c r="AB1688" s="49"/>
      <c r="AS1688" s="63" t="s">
        <v>518</v>
      </c>
      <c r="BM1688" s="44"/>
    </row>
    <row r="1689" spans="3:65" ht="12" customHeight="1">
      <c r="C1689" s="63"/>
      <c r="AB1689" s="49"/>
      <c r="AS1689" s="65" t="s">
        <v>497</v>
      </c>
      <c r="BM1689" s="44"/>
    </row>
    <row r="1690" spans="3:65" ht="12" customHeight="1">
      <c r="C1690" s="63"/>
      <c r="AB1690" s="49"/>
      <c r="AS1690" s="65" t="s">
        <v>2949</v>
      </c>
      <c r="BM1690" s="44"/>
    </row>
    <row r="1691" spans="3:65" ht="12" customHeight="1">
      <c r="C1691" s="63"/>
      <c r="AB1691" s="49"/>
      <c r="AS1691" s="65" t="s">
        <v>997</v>
      </c>
      <c r="BM1691" s="44"/>
    </row>
    <row r="1692" spans="3:65" ht="12" customHeight="1">
      <c r="C1692" s="63"/>
      <c r="AB1692" s="49"/>
      <c r="AS1692" s="65" t="s">
        <v>498</v>
      </c>
      <c r="BM1692" s="44"/>
    </row>
    <row r="1693" spans="3:65" ht="12" customHeight="1">
      <c r="C1693" s="63"/>
      <c r="AB1693" s="49"/>
      <c r="AS1693" s="70" t="s">
        <v>1522</v>
      </c>
      <c r="BM1693" s="44"/>
    </row>
    <row r="1694" spans="3:65" ht="12" customHeight="1">
      <c r="C1694" s="63"/>
      <c r="AB1694" s="49"/>
      <c r="AS1694" s="63" t="s">
        <v>3327</v>
      </c>
      <c r="BM1694" s="44"/>
    </row>
    <row r="1695" spans="3:65" ht="12" customHeight="1">
      <c r="C1695" s="63"/>
      <c r="AB1695" s="49"/>
      <c r="AS1695" s="63" t="s">
        <v>331</v>
      </c>
      <c r="BM1695" s="44"/>
    </row>
    <row r="1696" spans="3:65" ht="12" customHeight="1">
      <c r="C1696" s="63"/>
      <c r="AB1696" s="49"/>
      <c r="AS1696" s="65" t="s">
        <v>499</v>
      </c>
      <c r="BM1696" s="44"/>
    </row>
    <row r="1697" spans="3:65" ht="12" customHeight="1">
      <c r="C1697" s="63"/>
      <c r="AB1697" s="49"/>
      <c r="AS1697" s="65" t="s">
        <v>2812</v>
      </c>
      <c r="BM1697" s="44"/>
    </row>
    <row r="1698" spans="3:65" ht="12" customHeight="1">
      <c r="C1698" s="63"/>
      <c r="AB1698" s="49"/>
      <c r="AS1698" s="65" t="s">
        <v>2813</v>
      </c>
      <c r="BM1698" s="44"/>
    </row>
    <row r="1699" spans="3:65" ht="12" customHeight="1">
      <c r="C1699" s="63"/>
      <c r="AB1699" s="49"/>
      <c r="AS1699" s="70" t="s">
        <v>1523</v>
      </c>
      <c r="BM1699" s="44"/>
    </row>
    <row r="1700" spans="3:65" ht="12" customHeight="1">
      <c r="C1700" s="63"/>
      <c r="AB1700" s="49"/>
      <c r="AS1700" s="69" t="s">
        <v>1570</v>
      </c>
      <c r="BM1700" s="44"/>
    </row>
    <row r="1701" spans="3:65" ht="12" customHeight="1">
      <c r="C1701" s="63"/>
      <c r="AB1701" s="49"/>
      <c r="AS1701" s="65" t="s">
        <v>514</v>
      </c>
      <c r="BM1701" s="44"/>
    </row>
    <row r="1702" spans="3:65" ht="12" customHeight="1">
      <c r="C1702" s="63"/>
      <c r="AB1702" s="49"/>
      <c r="AS1702" s="65" t="s">
        <v>2814</v>
      </c>
      <c r="BM1702" s="44"/>
    </row>
    <row r="1703" spans="3:65" ht="12" customHeight="1">
      <c r="C1703" s="63"/>
      <c r="AB1703" s="49"/>
      <c r="AS1703" s="65" t="s">
        <v>998</v>
      </c>
      <c r="BM1703" s="44"/>
    </row>
    <row r="1704" spans="3:65" ht="12" customHeight="1">
      <c r="C1704" s="63"/>
      <c r="AB1704" s="49"/>
      <c r="AS1704" s="65" t="s">
        <v>2815</v>
      </c>
      <c r="BM1704" s="44"/>
    </row>
    <row r="1705" spans="3:65" ht="12" customHeight="1">
      <c r="C1705" s="63"/>
      <c r="AB1705" s="49"/>
      <c r="AS1705" s="65" t="s">
        <v>500</v>
      </c>
      <c r="BM1705" s="44"/>
    </row>
    <row r="1706" spans="3:65" ht="12" customHeight="1">
      <c r="C1706" s="63"/>
      <c r="AB1706" s="49"/>
      <c r="AS1706" s="65" t="s">
        <v>332</v>
      </c>
      <c r="BM1706" s="44"/>
    </row>
    <row r="1707" spans="3:65" ht="12" customHeight="1">
      <c r="C1707" s="63"/>
      <c r="AB1707" s="49"/>
      <c r="AS1707" s="65" t="s">
        <v>1050</v>
      </c>
      <c r="BM1707" s="44"/>
    </row>
    <row r="1708" spans="3:65" ht="12" customHeight="1">
      <c r="C1708" s="63"/>
      <c r="AB1708" s="49"/>
      <c r="AS1708" s="63" t="s">
        <v>333</v>
      </c>
      <c r="BM1708" s="44"/>
    </row>
    <row r="1709" spans="3:65" ht="12" customHeight="1">
      <c r="C1709" s="63"/>
      <c r="AB1709" s="49"/>
      <c r="AS1709" s="63" t="s">
        <v>4461</v>
      </c>
      <c r="BM1709" s="44"/>
    </row>
    <row r="1710" spans="3:65" ht="12" customHeight="1">
      <c r="C1710" s="63"/>
      <c r="AB1710" s="49"/>
      <c r="AS1710" s="65" t="s">
        <v>2816</v>
      </c>
      <c r="BM1710" s="44"/>
    </row>
    <row r="1711" spans="3:65" ht="12" customHeight="1">
      <c r="C1711" s="63"/>
      <c r="AB1711" s="49"/>
      <c r="AS1711" s="65" t="s">
        <v>2817</v>
      </c>
      <c r="BM1711" s="44"/>
    </row>
    <row r="1712" spans="3:65" ht="12" customHeight="1">
      <c r="C1712" s="63"/>
      <c r="AB1712" s="49"/>
      <c r="AS1712" s="65" t="s">
        <v>2818</v>
      </c>
      <c r="BM1712" s="44"/>
    </row>
    <row r="1713" spans="3:65" ht="12" customHeight="1">
      <c r="C1713" s="63"/>
      <c r="AB1713" s="49"/>
      <c r="AS1713" s="65" t="s">
        <v>501</v>
      </c>
      <c r="BM1713" s="44"/>
    </row>
    <row r="1714" spans="3:65" ht="12" customHeight="1">
      <c r="C1714" s="63"/>
      <c r="AB1714" s="49"/>
      <c r="AS1714" s="65" t="s">
        <v>4579</v>
      </c>
      <c r="BM1714" s="44"/>
    </row>
    <row r="1715" spans="3:65" ht="12" customHeight="1">
      <c r="C1715" s="63"/>
      <c r="AB1715" s="49"/>
      <c r="AS1715" s="65" t="s">
        <v>743</v>
      </c>
      <c r="BM1715" s="44"/>
    </row>
    <row r="1716" spans="3:65" ht="12" customHeight="1">
      <c r="C1716" s="63"/>
      <c r="AB1716" s="49"/>
      <c r="AS1716" s="63" t="s">
        <v>334</v>
      </c>
      <c r="BM1716" s="44"/>
    </row>
    <row r="1717" spans="3:65" ht="12" customHeight="1">
      <c r="C1717" s="63"/>
      <c r="AB1717" s="49"/>
      <c r="AS1717" s="65" t="s">
        <v>999</v>
      </c>
      <c r="BM1717" s="44"/>
    </row>
    <row r="1718" spans="3:65" ht="12" customHeight="1">
      <c r="C1718" s="63"/>
      <c r="AB1718" s="49"/>
      <c r="AS1718" s="65" t="s">
        <v>4584</v>
      </c>
      <c r="BM1718" s="44"/>
    </row>
    <row r="1719" spans="3:65" ht="12" customHeight="1">
      <c r="C1719" s="63"/>
      <c r="AB1719" s="49"/>
      <c r="AS1719" s="63" t="s">
        <v>335</v>
      </c>
      <c r="BM1719" s="44"/>
    </row>
    <row r="1720" spans="3:65" ht="12" customHeight="1">
      <c r="C1720" s="63"/>
      <c r="AB1720" s="49"/>
      <c r="AS1720" s="63" t="s">
        <v>744</v>
      </c>
      <c r="BM1720" s="44"/>
    </row>
    <row r="1721" spans="3:65" ht="12" customHeight="1">
      <c r="C1721" s="63"/>
      <c r="AB1721" s="49"/>
      <c r="AS1721" s="63" t="s">
        <v>2992</v>
      </c>
      <c r="BM1721" s="44"/>
    </row>
    <row r="1722" spans="3:65" ht="12" customHeight="1">
      <c r="C1722" s="63"/>
      <c r="AB1722" s="49"/>
      <c r="AS1722" s="63" t="s">
        <v>149</v>
      </c>
      <c r="BM1722" s="44"/>
    </row>
    <row r="1723" spans="3:65" ht="12" customHeight="1">
      <c r="C1723" s="63"/>
      <c r="AB1723" s="49"/>
      <c r="AS1723" s="65" t="s">
        <v>1000</v>
      </c>
      <c r="BM1723" s="44"/>
    </row>
    <row r="1724" spans="3:65" ht="12" customHeight="1">
      <c r="C1724" s="63"/>
      <c r="AB1724" s="49"/>
      <c r="AS1724" s="65" t="s">
        <v>502</v>
      </c>
      <c r="BM1724" s="44"/>
    </row>
    <row r="1725" spans="3:65" ht="12" customHeight="1">
      <c r="C1725" s="63"/>
      <c r="AB1725" s="49"/>
      <c r="AS1725" s="63" t="s">
        <v>336</v>
      </c>
      <c r="BM1725" s="44"/>
    </row>
    <row r="1726" spans="3:65" ht="12" customHeight="1">
      <c r="C1726" s="63"/>
      <c r="AB1726" s="49"/>
      <c r="AS1726" s="66" t="s">
        <v>2996</v>
      </c>
      <c r="BM1726" s="44"/>
    </row>
    <row r="1727" spans="3:65" ht="12" customHeight="1">
      <c r="C1727" s="63"/>
      <c r="AB1727" s="49"/>
      <c r="AS1727" s="65" t="s">
        <v>2819</v>
      </c>
      <c r="BM1727" s="44"/>
    </row>
    <row r="1728" spans="3:65" ht="12" customHeight="1">
      <c r="C1728" s="63"/>
      <c r="AB1728" s="49"/>
      <c r="AS1728" s="63" t="s">
        <v>517</v>
      </c>
      <c r="BM1728" s="44"/>
    </row>
    <row r="1729" spans="3:65" ht="12" customHeight="1">
      <c r="C1729" s="63"/>
      <c r="AB1729" s="49"/>
      <c r="AS1729" s="63" t="s">
        <v>337</v>
      </c>
      <c r="BM1729" s="44"/>
    </row>
    <row r="1730" spans="3:65" ht="12" customHeight="1">
      <c r="C1730" s="63"/>
      <c r="AB1730" s="49"/>
      <c r="AS1730" s="65" t="s">
        <v>1001</v>
      </c>
      <c r="BM1730" s="44"/>
    </row>
    <row r="1731" spans="3:65" ht="12" customHeight="1">
      <c r="C1731" s="63"/>
      <c r="AB1731" s="49"/>
      <c r="AS1731" s="65" t="s">
        <v>2820</v>
      </c>
      <c r="BM1731" s="44"/>
    </row>
    <row r="1732" spans="3:65" ht="12" customHeight="1">
      <c r="C1732" s="63"/>
      <c r="AB1732" s="49"/>
      <c r="AS1732" s="65" t="s">
        <v>1319</v>
      </c>
      <c r="BM1732" s="44"/>
    </row>
    <row r="1733" spans="3:65" ht="12" customHeight="1">
      <c r="C1733" s="63"/>
      <c r="AB1733" s="49"/>
      <c r="AS1733" s="63" t="s">
        <v>338</v>
      </c>
      <c r="BM1733" s="44"/>
    </row>
    <row r="1734" spans="3:65" ht="12" customHeight="1">
      <c r="C1734" s="63"/>
      <c r="AB1734" s="49"/>
      <c r="AS1734" s="65" t="s">
        <v>2821</v>
      </c>
      <c r="BM1734" s="44"/>
    </row>
    <row r="1735" spans="3:65" ht="12" customHeight="1">
      <c r="C1735" s="63"/>
      <c r="AB1735" s="49"/>
      <c r="AS1735" s="65" t="s">
        <v>2822</v>
      </c>
      <c r="BM1735" s="44"/>
    </row>
    <row r="1736" spans="3:65" ht="12" customHeight="1">
      <c r="C1736" s="63"/>
      <c r="AB1736" s="49"/>
      <c r="AS1736" s="63" t="s">
        <v>745</v>
      </c>
      <c r="BM1736" s="44"/>
    </row>
    <row r="1737" spans="3:65" ht="12" customHeight="1">
      <c r="C1737" s="63"/>
      <c r="AB1737" s="49"/>
      <c r="AS1737" s="65" t="s">
        <v>745</v>
      </c>
      <c r="BM1737" s="44"/>
    </row>
    <row r="1738" spans="3:65" ht="12" customHeight="1">
      <c r="C1738" s="63"/>
      <c r="AB1738" s="49"/>
      <c r="AS1738" s="63" t="s">
        <v>1455</v>
      </c>
      <c r="BM1738" s="44"/>
    </row>
    <row r="1739" spans="3:65" ht="12" customHeight="1">
      <c r="C1739" s="63"/>
      <c r="AB1739" s="49"/>
      <c r="AS1739" s="69" t="s">
        <v>339</v>
      </c>
      <c r="BM1739" s="44"/>
    </row>
    <row r="1740" spans="3:65" ht="12" customHeight="1">
      <c r="C1740" s="63"/>
      <c r="AB1740" s="49"/>
      <c r="AS1740" s="65" t="s">
        <v>4591</v>
      </c>
      <c r="BM1740" s="44"/>
    </row>
    <row r="1741" spans="3:65" ht="12" customHeight="1">
      <c r="C1741" s="63"/>
      <c r="AB1741" s="49"/>
      <c r="AS1741" s="63" t="s">
        <v>791</v>
      </c>
      <c r="BM1741" s="44"/>
    </row>
    <row r="1742" spans="3:65" ht="12" customHeight="1">
      <c r="C1742" s="63"/>
      <c r="AB1742" s="49"/>
      <c r="AS1742" s="63" t="s">
        <v>2966</v>
      </c>
      <c r="BM1742" s="44"/>
    </row>
    <row r="1743" spans="3:65" ht="12" customHeight="1">
      <c r="C1743" s="63"/>
      <c r="AB1743" s="49"/>
      <c r="AS1743" s="65" t="s">
        <v>2823</v>
      </c>
      <c r="BM1743" s="44"/>
    </row>
    <row r="1744" spans="3:65" ht="12" customHeight="1">
      <c r="C1744" s="63"/>
      <c r="AB1744" s="49"/>
      <c r="AS1744" s="65" t="s">
        <v>1002</v>
      </c>
      <c r="BM1744" s="44"/>
    </row>
    <row r="1745" spans="3:65" ht="12" customHeight="1">
      <c r="C1745" s="63"/>
      <c r="AB1745" s="49"/>
      <c r="AS1745" s="63" t="s">
        <v>1088</v>
      </c>
      <c r="BM1745" s="44"/>
    </row>
    <row r="1746" spans="3:65" ht="12" customHeight="1">
      <c r="C1746" s="63"/>
      <c r="AB1746" s="49"/>
      <c r="AS1746" s="63" t="s">
        <v>377</v>
      </c>
      <c r="BM1746" s="44"/>
    </row>
    <row r="1747" spans="3:65" ht="12" customHeight="1">
      <c r="C1747" s="63"/>
      <c r="AB1747" s="49"/>
      <c r="AS1747" s="65" t="s">
        <v>2824</v>
      </c>
      <c r="BM1747" s="44"/>
    </row>
    <row r="1748" spans="3:65" ht="12" customHeight="1">
      <c r="C1748" s="63"/>
      <c r="AB1748" s="49"/>
      <c r="AS1748" s="63" t="s">
        <v>340</v>
      </c>
      <c r="BM1748" s="44"/>
    </row>
    <row r="1749" spans="3:65" ht="12" customHeight="1">
      <c r="C1749" s="63"/>
      <c r="AB1749" s="49"/>
      <c r="AS1749" s="65" t="s">
        <v>2825</v>
      </c>
      <c r="BM1749" s="44"/>
    </row>
    <row r="1750" spans="3:65" ht="12" customHeight="1">
      <c r="C1750" s="63"/>
      <c r="AB1750" s="49"/>
      <c r="AS1750" s="65" t="s">
        <v>2826</v>
      </c>
      <c r="BM1750" s="44"/>
    </row>
    <row r="1751" spans="3:65" ht="12" customHeight="1">
      <c r="C1751" s="63"/>
      <c r="AB1751" s="49"/>
      <c r="AS1751" s="65" t="s">
        <v>341</v>
      </c>
      <c r="BM1751" s="44"/>
    </row>
    <row r="1752" spans="3:65" ht="12" customHeight="1">
      <c r="C1752" s="63"/>
      <c r="AB1752" s="49"/>
      <c r="AS1752" s="70" t="s">
        <v>1484</v>
      </c>
      <c r="BM1752" s="44"/>
    </row>
    <row r="1753" spans="3:65" ht="12" customHeight="1">
      <c r="C1753" s="63"/>
      <c r="AB1753" s="49"/>
      <c r="AS1753" s="65" t="s">
        <v>2827</v>
      </c>
      <c r="BM1753" s="44"/>
    </row>
    <row r="1754" spans="3:65" ht="12" customHeight="1">
      <c r="C1754" s="63"/>
      <c r="AB1754" s="49"/>
      <c r="AS1754" s="65" t="s">
        <v>1003</v>
      </c>
      <c r="BM1754" s="44"/>
    </row>
    <row r="1755" spans="3:65" ht="12" customHeight="1">
      <c r="C1755" s="63"/>
      <c r="AB1755" s="49"/>
      <c r="AS1755" s="65" t="s">
        <v>1004</v>
      </c>
      <c r="BM1755" s="44"/>
    </row>
    <row r="1756" spans="3:65" ht="12" customHeight="1">
      <c r="C1756" s="63"/>
      <c r="AB1756" s="49"/>
      <c r="AS1756" s="65" t="s">
        <v>2828</v>
      </c>
      <c r="BM1756" s="44"/>
    </row>
    <row r="1757" spans="3:65" ht="12" customHeight="1">
      <c r="C1757" s="63"/>
      <c r="AB1757" s="49"/>
      <c r="AS1757" s="65" t="s">
        <v>1005</v>
      </c>
      <c r="BM1757" s="44"/>
    </row>
    <row r="1758" spans="3:65" ht="12" customHeight="1">
      <c r="C1758" s="63"/>
      <c r="AB1758" s="49"/>
      <c r="AS1758" s="65" t="s">
        <v>746</v>
      </c>
      <c r="BM1758" s="44"/>
    </row>
    <row r="1759" spans="3:65" ht="12" customHeight="1">
      <c r="C1759" s="63"/>
      <c r="AB1759" s="49"/>
      <c r="AS1759" s="63" t="s">
        <v>342</v>
      </c>
      <c r="BM1759" s="44"/>
    </row>
    <row r="1760" spans="3:65" ht="12" customHeight="1">
      <c r="C1760" s="63"/>
      <c r="AB1760" s="49"/>
      <c r="AS1760" s="65" t="s">
        <v>2829</v>
      </c>
      <c r="BM1760" s="44"/>
    </row>
    <row r="1761" spans="3:65" ht="12" customHeight="1">
      <c r="C1761" s="63"/>
      <c r="AB1761" s="49"/>
      <c r="AS1761" s="65" t="s">
        <v>2830</v>
      </c>
      <c r="BM1761" s="44"/>
    </row>
    <row r="1762" spans="3:65" ht="12" customHeight="1">
      <c r="C1762" s="63"/>
      <c r="AB1762" s="49"/>
      <c r="AS1762" s="63" t="s">
        <v>343</v>
      </c>
      <c r="BM1762" s="44"/>
    </row>
    <row r="1763" spans="3:65" ht="12" customHeight="1">
      <c r="C1763" s="63"/>
      <c r="AB1763" s="49"/>
      <c r="AS1763" s="63" t="s">
        <v>344</v>
      </c>
      <c r="BM1763" s="44"/>
    </row>
    <row r="1764" spans="3:65" ht="12" customHeight="1">
      <c r="C1764" s="63"/>
      <c r="AB1764" s="49"/>
      <c r="AS1764" s="65" t="s">
        <v>345</v>
      </c>
      <c r="BM1764" s="44"/>
    </row>
    <row r="1765" spans="3:65" ht="12" customHeight="1">
      <c r="C1765" s="63"/>
      <c r="AB1765" s="49"/>
      <c r="AS1765" s="65" t="s">
        <v>2831</v>
      </c>
      <c r="BM1765" s="44"/>
    </row>
    <row r="1766" spans="3:65" ht="12" customHeight="1">
      <c r="C1766" s="63"/>
      <c r="AB1766" s="49"/>
      <c r="AS1766" s="65" t="s">
        <v>1323</v>
      </c>
      <c r="BM1766" s="44"/>
    </row>
    <row r="1767" spans="3:65" ht="12" customHeight="1">
      <c r="C1767" s="63"/>
      <c r="AB1767" s="49"/>
      <c r="AS1767" s="65" t="s">
        <v>1006</v>
      </c>
      <c r="BM1767" s="44"/>
    </row>
    <row r="1768" spans="3:65" ht="12" customHeight="1">
      <c r="C1768" s="63"/>
      <c r="AB1768" s="49"/>
      <c r="AS1768" s="63" t="s">
        <v>3267</v>
      </c>
      <c r="BM1768" s="44"/>
    </row>
    <row r="1769" spans="3:65" ht="12" customHeight="1">
      <c r="C1769" s="63"/>
      <c r="AB1769" s="49"/>
      <c r="AS1769" s="65" t="s">
        <v>2832</v>
      </c>
      <c r="BM1769" s="44"/>
    </row>
    <row r="1770" spans="3:65" ht="12" customHeight="1">
      <c r="C1770" s="63"/>
      <c r="AB1770" s="49"/>
      <c r="AS1770" s="65" t="s">
        <v>2833</v>
      </c>
      <c r="BM1770" s="44"/>
    </row>
    <row r="1771" spans="3:65" ht="12" customHeight="1">
      <c r="C1771" s="63"/>
      <c r="AB1771" s="49"/>
      <c r="AS1771" s="65" t="s">
        <v>1007</v>
      </c>
      <c r="BM1771" s="44"/>
    </row>
    <row r="1772" spans="3:65" ht="12" customHeight="1">
      <c r="C1772" s="63"/>
      <c r="AB1772" s="49"/>
      <c r="AS1772" s="65" t="s">
        <v>1008</v>
      </c>
      <c r="BM1772" s="44"/>
    </row>
    <row r="1773" spans="3:65" ht="12" customHeight="1">
      <c r="C1773" s="63"/>
      <c r="AB1773" s="49"/>
      <c r="AS1773" s="63" t="s">
        <v>777</v>
      </c>
      <c r="BM1773" s="44"/>
    </row>
    <row r="1774" spans="3:65" ht="12" customHeight="1">
      <c r="C1774" s="63"/>
      <c r="AB1774" s="49"/>
      <c r="AS1774" s="65" t="s">
        <v>2834</v>
      </c>
      <c r="BM1774" s="44"/>
    </row>
    <row r="1775" spans="3:65" ht="12" customHeight="1">
      <c r="C1775" s="63"/>
      <c r="AB1775" s="49"/>
      <c r="AS1775" s="63" t="s">
        <v>778</v>
      </c>
      <c r="BM1775" s="44"/>
    </row>
    <row r="1776" spans="3:65" ht="12" customHeight="1">
      <c r="C1776" s="63"/>
      <c r="AB1776" s="49"/>
      <c r="AS1776" s="63" t="s">
        <v>773</v>
      </c>
      <c r="BM1776" s="44"/>
    </row>
    <row r="1777" spans="3:65" ht="12" customHeight="1">
      <c r="C1777" s="63"/>
      <c r="AB1777" s="49"/>
      <c r="AS1777" s="65" t="s">
        <v>2835</v>
      </c>
      <c r="BM1777" s="44"/>
    </row>
    <row r="1778" spans="3:65" ht="12" customHeight="1">
      <c r="C1778" s="63"/>
      <c r="AB1778" s="49"/>
      <c r="AS1778" s="63" t="s">
        <v>3321</v>
      </c>
      <c r="BM1778" s="44"/>
    </row>
    <row r="1779" spans="3:65" ht="12" customHeight="1">
      <c r="C1779" s="63"/>
      <c r="AB1779" s="49"/>
      <c r="AS1779" s="63" t="s">
        <v>144</v>
      </c>
      <c r="BM1779" s="44"/>
    </row>
    <row r="1780" spans="3:65" ht="12" customHeight="1">
      <c r="C1780" s="63"/>
      <c r="AB1780" s="49"/>
      <c r="AS1780" s="63" t="s">
        <v>767</v>
      </c>
      <c r="BM1780" s="44"/>
    </row>
    <row r="1781" spans="3:65" ht="12" customHeight="1">
      <c r="C1781" s="63"/>
      <c r="AB1781" s="49"/>
      <c r="AS1781" s="65" t="s">
        <v>3631</v>
      </c>
      <c r="BM1781" s="44"/>
    </row>
    <row r="1782" spans="3:65" ht="12" customHeight="1">
      <c r="C1782" s="63"/>
      <c r="AB1782" s="49"/>
      <c r="AS1782" s="63" t="s">
        <v>2959</v>
      </c>
      <c r="BM1782" s="44"/>
    </row>
    <row r="1783" spans="3:65" ht="12" customHeight="1">
      <c r="C1783" s="63"/>
      <c r="AB1783" s="49"/>
      <c r="AS1783" s="65" t="s">
        <v>2836</v>
      </c>
      <c r="BM1783" s="44"/>
    </row>
    <row r="1784" spans="3:65" ht="12" customHeight="1">
      <c r="C1784" s="63"/>
      <c r="AB1784" s="49"/>
      <c r="AS1784" s="65" t="s">
        <v>4585</v>
      </c>
      <c r="BM1784" s="44"/>
    </row>
    <row r="1785" spans="3:65" ht="12" customHeight="1">
      <c r="C1785" s="63"/>
      <c r="AB1785" s="49"/>
      <c r="AS1785" s="65" t="s">
        <v>1009</v>
      </c>
      <c r="BM1785" s="44"/>
    </row>
    <row r="1786" spans="3:65" ht="12" customHeight="1">
      <c r="C1786" s="63"/>
      <c r="AB1786" s="49"/>
      <c r="AS1786" s="65" t="s">
        <v>2837</v>
      </c>
      <c r="BM1786" s="44"/>
    </row>
    <row r="1787" spans="3:65" ht="12" customHeight="1">
      <c r="C1787" s="63"/>
      <c r="AB1787" s="49"/>
      <c r="AS1787" s="65" t="s">
        <v>2838</v>
      </c>
      <c r="BM1787" s="44"/>
    </row>
    <row r="1788" spans="3:65" ht="12" customHeight="1">
      <c r="C1788" s="63"/>
      <c r="AB1788" s="49"/>
      <c r="AS1788" s="65"/>
      <c r="BM1788" s="44"/>
    </row>
    <row r="1789" spans="3:65" ht="12" customHeight="1">
      <c r="C1789" s="63"/>
      <c r="AB1789" s="49"/>
      <c r="AS1789" s="65"/>
      <c r="BM1789" s="44"/>
    </row>
    <row r="1790" spans="3:65" ht="12" customHeight="1">
      <c r="C1790" s="63"/>
      <c r="AB1790" s="49"/>
      <c r="AS1790" s="70"/>
      <c r="BM1790" s="44"/>
    </row>
    <row r="1791" spans="3:65" ht="12" customHeight="1">
      <c r="C1791" s="63"/>
      <c r="AB1791" s="49"/>
      <c r="AS1791" s="65"/>
      <c r="BM1791" s="44"/>
    </row>
    <row r="1792" spans="3:65" ht="12" customHeight="1">
      <c r="C1792" s="63"/>
      <c r="AB1792" s="49"/>
      <c r="BM1792" s="44"/>
    </row>
    <row r="1793" spans="3:65" ht="12" customHeight="1">
      <c r="C1793" s="63"/>
      <c r="AB1793" s="49"/>
      <c r="AS1793" s="65"/>
      <c r="BM1793" s="44"/>
    </row>
    <row r="1794" spans="3:65" ht="12" customHeight="1">
      <c r="C1794" s="63"/>
      <c r="AB1794" s="49"/>
      <c r="BM1794" s="44"/>
    </row>
    <row r="1795" spans="3:65" ht="12" customHeight="1">
      <c r="C1795" s="63"/>
      <c r="AB1795" s="49"/>
      <c r="BM1795" s="44"/>
    </row>
    <row r="1796" spans="3:65" ht="12" customHeight="1">
      <c r="C1796" s="63"/>
      <c r="AB1796" s="49"/>
      <c r="BM1796" s="44"/>
    </row>
    <row r="1797" spans="3:65" ht="12" customHeight="1">
      <c r="C1797" s="63"/>
      <c r="AB1797" s="49"/>
      <c r="BM1797" s="44"/>
    </row>
    <row r="1798" spans="3:65" ht="12" customHeight="1">
      <c r="C1798" s="63"/>
      <c r="AB1798" s="49"/>
      <c r="AS1798" s="70"/>
      <c r="BM1798" s="44"/>
    </row>
    <row r="1799" spans="3:65" ht="12" customHeight="1">
      <c r="C1799" s="63"/>
      <c r="AB1799" s="49"/>
      <c r="AS1799" s="65"/>
      <c r="BM1799" s="44"/>
    </row>
    <row r="1800" spans="3:65" ht="12" customHeight="1">
      <c r="C1800" s="63"/>
      <c r="AB1800" s="49"/>
      <c r="BM1800" s="44"/>
    </row>
    <row r="1801" spans="3:65" ht="12" customHeight="1">
      <c r="C1801" s="63"/>
      <c r="AB1801" s="49"/>
      <c r="BM1801" s="44"/>
    </row>
    <row r="1802" spans="3:65" ht="12" customHeight="1">
      <c r="C1802" s="63"/>
      <c r="AB1802" s="49"/>
      <c r="BM1802" s="44"/>
    </row>
    <row r="1803" spans="3:65" ht="12" customHeight="1">
      <c r="C1803" s="63"/>
      <c r="AB1803" s="49"/>
      <c r="BM1803" s="44"/>
    </row>
    <row r="1804" spans="3:65" ht="12" customHeight="1">
      <c r="C1804" s="63"/>
      <c r="AB1804" s="49"/>
      <c r="BM1804" s="44"/>
    </row>
    <row r="1805" spans="3:65" ht="12" customHeight="1">
      <c r="C1805" s="63"/>
      <c r="AB1805" s="49"/>
      <c r="BM1805" s="44"/>
    </row>
    <row r="1806" spans="3:65" ht="12" customHeight="1">
      <c r="C1806" s="63"/>
      <c r="AB1806" s="49"/>
      <c r="BM1806" s="44"/>
    </row>
    <row r="1807" spans="3:65" ht="12" customHeight="1">
      <c r="C1807" s="63"/>
      <c r="AB1807" s="49"/>
      <c r="BM1807" s="44"/>
    </row>
    <row r="1808" spans="3:65" ht="12" customHeight="1">
      <c r="C1808" s="63"/>
      <c r="AB1808" s="49"/>
      <c r="BM1808" s="44"/>
    </row>
    <row r="1809" spans="3:65" ht="12" customHeight="1">
      <c r="C1809" s="63"/>
      <c r="AB1809" s="49"/>
      <c r="BM1809" s="44"/>
    </row>
    <row r="1810" spans="3:65" ht="12" customHeight="1">
      <c r="C1810" s="63"/>
      <c r="AB1810" s="49"/>
      <c r="BM1810" s="44"/>
    </row>
    <row r="1811" spans="3:65" ht="12" customHeight="1">
      <c r="C1811" s="63"/>
      <c r="AB1811" s="49"/>
      <c r="BM1811" s="44"/>
    </row>
    <row r="1812" spans="3:65" ht="12" customHeight="1">
      <c r="C1812" s="63"/>
      <c r="AB1812" s="49"/>
      <c r="BM1812" s="44"/>
    </row>
    <row r="1813" spans="3:65" ht="12" customHeight="1">
      <c r="C1813" s="63"/>
      <c r="AB1813" s="49"/>
      <c r="AS1813" s="65"/>
      <c r="BM1813" s="44"/>
    </row>
    <row r="1814" spans="3:65" ht="12" customHeight="1">
      <c r="C1814" s="63"/>
      <c r="AB1814" s="49"/>
      <c r="BM1814" s="44"/>
    </row>
    <row r="1815" spans="3:65" ht="12" customHeight="1">
      <c r="C1815" s="63"/>
      <c r="AB1815" s="49"/>
      <c r="BM1815" s="44"/>
    </row>
    <row r="1816" spans="3:65" ht="12" customHeight="1">
      <c r="C1816" s="63"/>
      <c r="AB1816" s="49"/>
      <c r="BM1816" s="44"/>
    </row>
    <row r="1817" spans="3:65" ht="12" customHeight="1">
      <c r="C1817" s="63"/>
      <c r="AB1817" s="49"/>
      <c r="BM1817" s="44"/>
    </row>
    <row r="1818" spans="3:65" ht="12" customHeight="1">
      <c r="C1818" s="63"/>
      <c r="AB1818" s="49"/>
      <c r="BM1818" s="44"/>
    </row>
    <row r="1819" spans="3:65" ht="12" customHeight="1">
      <c r="C1819" s="63"/>
      <c r="AB1819" s="49"/>
      <c r="BM1819" s="44"/>
    </row>
    <row r="1820" spans="3:65" ht="12" customHeight="1">
      <c r="C1820" s="63"/>
      <c r="AB1820" s="49"/>
      <c r="BM1820" s="44"/>
    </row>
    <row r="1821" spans="3:65" ht="12" customHeight="1">
      <c r="C1821" s="63"/>
      <c r="AB1821" s="49"/>
      <c r="AS1821" s="70"/>
      <c r="BM1821" s="44"/>
    </row>
    <row r="1822" spans="3:65" ht="12" customHeight="1">
      <c r="C1822" s="63"/>
      <c r="AB1822" s="49"/>
      <c r="BM1822" s="44"/>
    </row>
    <row r="1823" spans="3:65" ht="12" customHeight="1">
      <c r="C1823" s="63"/>
      <c r="AB1823" s="49"/>
      <c r="AS1823" s="65"/>
      <c r="BM1823" s="44"/>
    </row>
    <row r="1824" spans="3:65" ht="12" customHeight="1">
      <c r="C1824" s="63"/>
      <c r="AB1824" s="49"/>
      <c r="BM1824" s="44"/>
    </row>
    <row r="1825" spans="3:65" ht="12" customHeight="1">
      <c r="C1825" s="63"/>
      <c r="AB1825" s="49"/>
      <c r="BM1825" s="44"/>
    </row>
    <row r="1826" spans="3:65" ht="12" customHeight="1">
      <c r="C1826" s="63"/>
      <c r="AB1826" s="49"/>
      <c r="BM1826" s="44"/>
    </row>
    <row r="1827" spans="3:65" ht="12" customHeight="1">
      <c r="C1827" s="63"/>
      <c r="AB1827" s="49"/>
      <c r="AS1827" s="69"/>
      <c r="BM1827" s="44"/>
    </row>
    <row r="1828" spans="3:65" ht="12" customHeight="1">
      <c r="C1828" s="63"/>
      <c r="AB1828" s="49"/>
      <c r="BM1828" s="44"/>
    </row>
    <row r="1829" spans="3:65" ht="12" customHeight="1">
      <c r="C1829" s="63"/>
      <c r="AB1829" s="49"/>
      <c r="BM1829" s="44"/>
    </row>
    <row r="1830" spans="3:65" ht="12" customHeight="1">
      <c r="C1830" s="63"/>
      <c r="AB1830" s="49"/>
      <c r="BM1830" s="44"/>
    </row>
    <row r="1831" spans="3:65" ht="12" customHeight="1">
      <c r="C1831" s="63"/>
      <c r="AB1831" s="49"/>
      <c r="BM1831" s="44"/>
    </row>
    <row r="1832" spans="3:65" ht="12" customHeight="1">
      <c r="C1832" s="63"/>
      <c r="AB1832" s="49"/>
      <c r="BM1832" s="44"/>
    </row>
    <row r="1833" spans="3:65" ht="12" customHeight="1">
      <c r="C1833" s="63"/>
      <c r="AB1833" s="49"/>
      <c r="BM1833" s="44"/>
    </row>
    <row r="1834" spans="3:65" ht="12" customHeight="1">
      <c r="C1834" s="63"/>
      <c r="AB1834" s="49"/>
      <c r="BM1834" s="44"/>
    </row>
    <row r="1835" spans="3:65" ht="12" customHeight="1">
      <c r="C1835" s="63"/>
      <c r="AB1835" s="49"/>
      <c r="BM1835" s="44"/>
    </row>
    <row r="1836" spans="3:65" ht="12" customHeight="1">
      <c r="C1836" s="63"/>
      <c r="AB1836" s="49"/>
      <c r="AS1836" s="69"/>
      <c r="BM1836" s="44"/>
    </row>
    <row r="1837" spans="3:65" ht="12" customHeight="1">
      <c r="C1837" s="63"/>
      <c r="AB1837" s="49"/>
      <c r="AS1837" s="68"/>
      <c r="BM1837" s="44"/>
    </row>
    <row r="1838" spans="3:65" ht="12" customHeight="1">
      <c r="C1838" s="63"/>
      <c r="AB1838" s="49"/>
      <c r="BM1838" s="44"/>
    </row>
    <row r="1839" spans="3:65" ht="12" customHeight="1">
      <c r="C1839" s="63"/>
      <c r="AB1839" s="49"/>
      <c r="BM1839" s="44"/>
    </row>
    <row r="1840" spans="3:65" ht="12" customHeight="1">
      <c r="C1840" s="63"/>
      <c r="AB1840" s="49"/>
      <c r="AS1840" s="66"/>
      <c r="BM1840" s="44"/>
    </row>
    <row r="1841" spans="3:65" ht="12" customHeight="1">
      <c r="C1841" s="63"/>
      <c r="AB1841" s="49"/>
      <c r="BM1841" s="44"/>
    </row>
    <row r="1842" spans="3:65" ht="12" customHeight="1">
      <c r="C1842" s="63"/>
      <c r="AB1842" s="49"/>
      <c r="BM1842" s="44"/>
    </row>
    <row r="1843" spans="3:65" ht="12" customHeight="1">
      <c r="C1843" s="63"/>
      <c r="AB1843" s="49"/>
      <c r="BM1843" s="44"/>
    </row>
    <row r="1844" spans="3:65" ht="12" customHeight="1">
      <c r="C1844" s="63"/>
      <c r="AB1844" s="49"/>
      <c r="AS1844" s="65"/>
      <c r="BM1844" s="44"/>
    </row>
    <row r="1845" spans="3:65" ht="12" customHeight="1">
      <c r="C1845" s="63"/>
      <c r="AB1845" s="49"/>
      <c r="BM1845" s="44"/>
    </row>
    <row r="1846" spans="3:65" ht="12" customHeight="1">
      <c r="C1846" s="63"/>
      <c r="AB1846" s="49"/>
      <c r="BM1846" s="44"/>
    </row>
    <row r="1847" spans="3:65" ht="12" customHeight="1">
      <c r="C1847" s="63"/>
      <c r="AB1847" s="49"/>
      <c r="AS1847" s="69"/>
      <c r="BM1847" s="44"/>
    </row>
    <row r="1848" spans="3:65" ht="12" customHeight="1">
      <c r="C1848" s="63"/>
      <c r="AB1848" s="49"/>
      <c r="BM1848" s="44"/>
    </row>
    <row r="1849" spans="3:65" ht="12" customHeight="1">
      <c r="C1849" s="63"/>
      <c r="AB1849" s="49"/>
      <c r="BM1849" s="44"/>
    </row>
    <row r="1850" spans="3:65" ht="12" customHeight="1">
      <c r="C1850" s="63"/>
      <c r="AB1850" s="49"/>
      <c r="AS1850" s="65"/>
      <c r="BM1850" s="44"/>
    </row>
    <row r="1851" spans="3:65" ht="12" customHeight="1">
      <c r="C1851" s="63"/>
      <c r="AB1851" s="49"/>
      <c r="AS1851" s="67"/>
      <c r="BM1851" s="44"/>
    </row>
    <row r="1852" spans="3:65" ht="12" customHeight="1">
      <c r="C1852" s="63"/>
      <c r="AB1852" s="49"/>
      <c r="BM1852" s="44"/>
    </row>
    <row r="1853" spans="3:65" ht="12" customHeight="1">
      <c r="C1853" s="63"/>
      <c r="AB1853" s="49"/>
      <c r="AS1853" s="65"/>
      <c r="BM1853" s="44"/>
    </row>
    <row r="1854" spans="3:65" ht="12" customHeight="1">
      <c r="C1854" s="63"/>
      <c r="AB1854" s="49"/>
      <c r="BM1854" s="44"/>
    </row>
    <row r="1855" spans="3:65" ht="12" customHeight="1">
      <c r="C1855" s="63"/>
      <c r="AB1855" s="49"/>
      <c r="AS1855" s="65"/>
      <c r="BM1855" s="44"/>
    </row>
    <row r="1856" spans="3:65" ht="12" customHeight="1">
      <c r="C1856" s="63"/>
      <c r="AB1856" s="49"/>
      <c r="AS1856" s="65"/>
      <c r="BM1856" s="44"/>
    </row>
    <row r="1857" spans="3:65" ht="12" customHeight="1">
      <c r="C1857" s="63"/>
      <c r="AB1857" s="49"/>
      <c r="BM1857" s="44"/>
    </row>
    <row r="1858" spans="3:65" ht="12" customHeight="1">
      <c r="C1858" s="63"/>
      <c r="AB1858" s="49"/>
      <c r="AS1858" s="69"/>
      <c r="BM1858" s="44"/>
    </row>
    <row r="1859" spans="3:65" ht="12" customHeight="1">
      <c r="C1859" s="63"/>
      <c r="AB1859" s="49"/>
      <c r="BM1859" s="44"/>
    </row>
    <row r="1860" spans="3:65" ht="12" customHeight="1">
      <c r="C1860" s="63"/>
      <c r="AB1860" s="49"/>
      <c r="BM1860" s="44"/>
    </row>
    <row r="1861" spans="3:65" ht="12" customHeight="1">
      <c r="C1861" s="63"/>
      <c r="AB1861" s="49"/>
      <c r="AS1861" s="65"/>
      <c r="BM1861" s="44"/>
    </row>
    <row r="1862" spans="3:65" ht="12" customHeight="1">
      <c r="C1862" s="63"/>
      <c r="AB1862" s="49"/>
      <c r="AS1862" s="65"/>
      <c r="BM1862" s="44"/>
    </row>
    <row r="1863" spans="3:65" ht="12" customHeight="1">
      <c r="C1863" s="63"/>
      <c r="AB1863" s="49"/>
      <c r="BM1863" s="44"/>
    </row>
    <row r="1864" spans="3:65" ht="12" customHeight="1">
      <c r="C1864" s="63"/>
      <c r="AB1864" s="49"/>
      <c r="BM1864" s="44"/>
    </row>
    <row r="1865" spans="3:65" ht="12" customHeight="1">
      <c r="C1865" s="63"/>
      <c r="AB1865" s="49"/>
      <c r="BM1865" s="44"/>
    </row>
    <row r="1866" spans="3:65" ht="12" customHeight="1">
      <c r="C1866" s="63"/>
      <c r="AB1866" s="49"/>
      <c r="AS1866" s="70"/>
      <c r="BM1866" s="44"/>
    </row>
    <row r="1867" spans="3:65" ht="12" customHeight="1">
      <c r="C1867" s="63"/>
      <c r="AB1867" s="49"/>
      <c r="BM1867" s="44"/>
    </row>
    <row r="1868" spans="3:65" ht="12" customHeight="1">
      <c r="C1868" s="63"/>
      <c r="AB1868" s="49"/>
      <c r="BM1868" s="44"/>
    </row>
    <row r="1869" spans="3:65" ht="12" customHeight="1">
      <c r="C1869" s="63"/>
      <c r="AB1869" s="49"/>
      <c r="BM1869" s="44"/>
    </row>
    <row r="1870" spans="3:65" ht="12" customHeight="1">
      <c r="C1870" s="63"/>
      <c r="AB1870" s="49"/>
      <c r="BM1870" s="44"/>
    </row>
    <row r="1871" spans="3:65" ht="12" customHeight="1">
      <c r="C1871" s="63"/>
      <c r="AB1871" s="49"/>
      <c r="BM1871" s="44"/>
    </row>
    <row r="1872" spans="3:65" ht="12" customHeight="1">
      <c r="C1872" s="63"/>
      <c r="AB1872" s="49"/>
      <c r="AS1872" s="66"/>
      <c r="BM1872" s="44"/>
    </row>
    <row r="1873" spans="3:65" ht="12" customHeight="1">
      <c r="C1873" s="63"/>
      <c r="AB1873" s="49"/>
      <c r="BM1873" s="44"/>
    </row>
    <row r="1874" spans="3:65" ht="12" customHeight="1">
      <c r="C1874" s="63"/>
      <c r="AB1874" s="49"/>
      <c r="AS1874" s="65"/>
      <c r="BM1874" s="44"/>
    </row>
    <row r="1875" spans="3:65" ht="12" customHeight="1">
      <c r="C1875" s="63"/>
      <c r="AB1875" s="49"/>
      <c r="BM1875" s="44"/>
    </row>
    <row r="1876" spans="3:65" ht="12" customHeight="1">
      <c r="C1876" s="63"/>
      <c r="AB1876" s="49"/>
      <c r="BM1876" s="44"/>
    </row>
    <row r="1877" spans="3:65" ht="12" customHeight="1">
      <c r="C1877" s="63"/>
      <c r="AB1877" s="49"/>
      <c r="BM1877" s="44"/>
    </row>
    <row r="1878" spans="3:65" ht="12" customHeight="1">
      <c r="C1878" s="63"/>
      <c r="AB1878" s="49"/>
      <c r="BM1878" s="44"/>
    </row>
    <row r="1879" spans="3:65" ht="12" customHeight="1">
      <c r="C1879" s="63"/>
      <c r="AB1879" s="49"/>
      <c r="BM1879" s="44"/>
    </row>
    <row r="1880" spans="3:65" ht="12" customHeight="1">
      <c r="C1880" s="63"/>
      <c r="AB1880" s="49"/>
      <c r="BM1880" s="44"/>
    </row>
    <row r="1881" spans="3:65" ht="12" customHeight="1">
      <c r="C1881" s="63"/>
      <c r="AB1881" s="49"/>
      <c r="AS1881" s="69"/>
      <c r="BM1881" s="44"/>
    </row>
    <row r="1882" spans="3:65" ht="12" customHeight="1">
      <c r="C1882" s="63"/>
      <c r="AB1882" s="49"/>
      <c r="AS1882" s="70"/>
      <c r="BM1882" s="44"/>
    </row>
    <row r="1883" spans="3:65" ht="12" customHeight="1">
      <c r="C1883" s="63"/>
      <c r="AB1883" s="49"/>
      <c r="BM1883" s="44"/>
    </row>
    <row r="1884" spans="3:65" ht="12" customHeight="1">
      <c r="C1884" s="63"/>
      <c r="AB1884" s="49"/>
      <c r="BM1884" s="44"/>
    </row>
    <row r="1885" spans="3:65" ht="12" customHeight="1">
      <c r="C1885" s="63"/>
      <c r="AB1885" s="49"/>
      <c r="BM1885" s="44"/>
    </row>
    <row r="1886" spans="3:65" ht="12" customHeight="1">
      <c r="C1886" s="63"/>
      <c r="AB1886" s="49"/>
      <c r="BM1886" s="44"/>
    </row>
    <row r="1887" spans="3:65" ht="12" customHeight="1">
      <c r="C1887" s="63"/>
      <c r="AB1887" s="49"/>
      <c r="AS1887" s="65"/>
      <c r="BM1887" s="44"/>
    </row>
    <row r="1888" spans="3:65" ht="12" customHeight="1">
      <c r="C1888" s="63"/>
      <c r="AB1888" s="49"/>
      <c r="BM1888" s="44"/>
    </row>
    <row r="1889" spans="3:65" ht="12" customHeight="1">
      <c r="C1889" s="63"/>
      <c r="AB1889" s="49"/>
      <c r="BM1889" s="44"/>
    </row>
    <row r="1890" spans="3:65" ht="12" customHeight="1">
      <c r="C1890" s="63"/>
      <c r="AB1890" s="49"/>
      <c r="AS1890" s="65"/>
      <c r="BM1890" s="44"/>
    </row>
    <row r="1891" spans="3:65" ht="12" customHeight="1">
      <c r="C1891" s="63"/>
      <c r="AB1891" s="49"/>
      <c r="BM1891" s="44"/>
    </row>
    <row r="1892" spans="3:65" ht="12" customHeight="1">
      <c r="C1892" s="63"/>
      <c r="AB1892" s="49"/>
      <c r="AS1892" s="66"/>
      <c r="BM1892" s="44"/>
    </row>
    <row r="1893" spans="3:65" ht="12" customHeight="1">
      <c r="C1893" s="63"/>
      <c r="AB1893" s="49"/>
      <c r="BM1893" s="44"/>
    </row>
    <row r="1894" spans="3:65" ht="12" customHeight="1">
      <c r="C1894" s="63"/>
      <c r="AB1894" s="49"/>
      <c r="BM1894" s="44"/>
    </row>
    <row r="1895" spans="3:65" ht="12" customHeight="1">
      <c r="C1895" s="63"/>
      <c r="AB1895" s="49"/>
      <c r="AS1895" s="70"/>
      <c r="BM1895" s="44"/>
    </row>
    <row r="1896" spans="3:65" ht="12" customHeight="1">
      <c r="C1896" s="63"/>
      <c r="AB1896" s="49"/>
      <c r="BM1896" s="44"/>
    </row>
    <row r="1897" spans="3:65" ht="12" customHeight="1">
      <c r="C1897" s="63"/>
      <c r="AB1897" s="49"/>
      <c r="BM1897" s="44"/>
    </row>
    <row r="1898" spans="3:65" ht="12" customHeight="1">
      <c r="C1898" s="63"/>
      <c r="AB1898" s="49"/>
      <c r="BM1898" s="44"/>
    </row>
    <row r="1899" spans="3:65" ht="12" customHeight="1">
      <c r="C1899" s="63"/>
      <c r="AB1899" s="49"/>
      <c r="BM1899" s="44"/>
    </row>
    <row r="1900" spans="3:65" ht="12" customHeight="1">
      <c r="C1900" s="63"/>
      <c r="AB1900" s="49"/>
      <c r="AS1900" s="65"/>
      <c r="BM1900" s="44"/>
    </row>
    <row r="1901" spans="3:65" ht="12" customHeight="1">
      <c r="C1901" s="63"/>
      <c r="AB1901" s="49"/>
      <c r="BM1901" s="44"/>
    </row>
    <row r="1902" spans="3:65" ht="12" customHeight="1">
      <c r="C1902" s="63"/>
      <c r="AB1902" s="49"/>
      <c r="BM1902" s="44"/>
    </row>
    <row r="1903" spans="3:65" ht="12" customHeight="1">
      <c r="C1903" s="63"/>
      <c r="AB1903" s="49"/>
      <c r="BM1903" s="44"/>
    </row>
    <row r="1904" spans="3:65" ht="12" customHeight="1">
      <c r="C1904" s="63"/>
      <c r="AB1904" s="49"/>
      <c r="BM1904" s="44"/>
    </row>
    <row r="1905" spans="3:65" ht="12" customHeight="1">
      <c r="C1905" s="63"/>
      <c r="AB1905" s="49"/>
      <c r="BM1905" s="44"/>
    </row>
    <row r="1906" spans="3:65" ht="12" customHeight="1">
      <c r="C1906" s="63"/>
      <c r="AB1906" s="49"/>
      <c r="BM1906" s="44"/>
    </row>
    <row r="1907" spans="3:65" ht="12" customHeight="1">
      <c r="C1907" s="63"/>
      <c r="AB1907" s="49"/>
      <c r="BM1907" s="44"/>
    </row>
    <row r="1908" spans="3:65" ht="12" customHeight="1">
      <c r="C1908" s="63"/>
      <c r="AB1908" s="49"/>
      <c r="AS1908" s="70"/>
      <c r="BM1908" s="44"/>
    </row>
    <row r="1909" spans="3:65" ht="12" customHeight="1">
      <c r="C1909" s="63"/>
      <c r="AB1909" s="49"/>
      <c r="BM1909" s="44"/>
    </row>
    <row r="1910" spans="3:65" ht="12" customHeight="1">
      <c r="C1910" s="63"/>
      <c r="AB1910" s="49"/>
      <c r="AS1910" s="65"/>
      <c r="BM1910" s="44"/>
    </row>
    <row r="1911" spans="3:65" ht="12" customHeight="1">
      <c r="C1911" s="63"/>
      <c r="AB1911" s="49"/>
      <c r="BM1911" s="44"/>
    </row>
    <row r="1912" spans="3:65" ht="12" customHeight="1">
      <c r="C1912" s="63"/>
      <c r="AB1912" s="49"/>
      <c r="AS1912" s="66"/>
      <c r="BM1912" s="44"/>
    </row>
    <row r="1913" spans="3:65" ht="12" customHeight="1">
      <c r="C1913" s="63"/>
      <c r="AB1913" s="49"/>
      <c r="BM1913" s="44"/>
    </row>
    <row r="1914" spans="3:65" ht="12" customHeight="1">
      <c r="C1914" s="63"/>
      <c r="AB1914" s="49"/>
      <c r="BM1914" s="44"/>
    </row>
    <row r="1915" spans="3:65" ht="12" customHeight="1">
      <c r="C1915" s="63"/>
      <c r="AB1915" s="49"/>
      <c r="BM1915" s="44"/>
    </row>
    <row r="1916" spans="3:65" ht="12" customHeight="1">
      <c r="C1916" s="63"/>
      <c r="AB1916" s="49"/>
      <c r="BM1916" s="44"/>
    </row>
    <row r="1917" spans="3:65" ht="12" customHeight="1">
      <c r="C1917" s="63"/>
      <c r="AB1917" s="49"/>
      <c r="BM1917" s="44"/>
    </row>
    <row r="1918" spans="3:65" ht="12" customHeight="1">
      <c r="C1918" s="63"/>
      <c r="AB1918" s="49"/>
      <c r="BM1918" s="44"/>
    </row>
    <row r="1919" spans="3:65" ht="12" customHeight="1">
      <c r="C1919" s="63"/>
      <c r="AB1919" s="49"/>
      <c r="BM1919" s="44"/>
    </row>
    <row r="1920" spans="3:65" ht="12" customHeight="1">
      <c r="C1920" s="63"/>
      <c r="AB1920" s="49"/>
      <c r="BM1920" s="44"/>
    </row>
    <row r="1921" spans="3:65" ht="12" customHeight="1">
      <c r="C1921" s="63"/>
      <c r="AB1921" s="49"/>
      <c r="AF1921" s="44"/>
      <c r="AQ1921" s="44"/>
      <c r="AS1921" s="44"/>
      <c r="BM1921" s="44"/>
    </row>
    <row r="1922" spans="3:65" ht="12" customHeight="1">
      <c r="C1922" s="63"/>
      <c r="AB1922" s="49"/>
      <c r="AF1922" s="44"/>
      <c r="AQ1922" s="44"/>
      <c r="AS1922" s="44"/>
      <c r="BM1922" s="44"/>
    </row>
    <row r="1923" spans="3:65" ht="12" customHeight="1">
      <c r="C1923" s="63"/>
      <c r="AB1923" s="49"/>
      <c r="AF1923" s="44"/>
      <c r="AQ1923" s="44"/>
      <c r="AS1923" s="44"/>
      <c r="BM1923" s="44"/>
    </row>
    <row r="1924" spans="3:65" ht="12" customHeight="1">
      <c r="C1924" s="63"/>
      <c r="AB1924" s="49"/>
      <c r="AF1924" s="44"/>
      <c r="AQ1924" s="44"/>
      <c r="AS1924" s="44"/>
      <c r="BM1924" s="44"/>
    </row>
    <row r="1925" spans="3:65" ht="12" customHeight="1">
      <c r="C1925" s="63"/>
      <c r="AB1925" s="49"/>
      <c r="AF1925" s="44"/>
      <c r="AQ1925" s="44"/>
      <c r="AS1925" s="44"/>
      <c r="BM1925" s="44"/>
    </row>
    <row r="1926" spans="3:65" ht="12" customHeight="1">
      <c r="C1926" s="63"/>
      <c r="AB1926" s="49"/>
      <c r="AF1926" s="44"/>
      <c r="AQ1926" s="44"/>
      <c r="AS1926" s="44"/>
      <c r="BM1926" s="44"/>
    </row>
    <row r="1927" spans="3:65" ht="12" customHeight="1">
      <c r="C1927" s="63"/>
      <c r="AB1927" s="49"/>
      <c r="AF1927" s="44"/>
      <c r="AQ1927" s="44"/>
      <c r="AS1927" s="44"/>
      <c r="BM1927" s="44"/>
    </row>
    <row r="1928" spans="3:65" ht="12" customHeight="1">
      <c r="C1928" s="63"/>
      <c r="AB1928" s="49"/>
      <c r="AF1928" s="44"/>
      <c r="AQ1928" s="44"/>
      <c r="AS1928" s="44"/>
      <c r="BM1928" s="44"/>
    </row>
    <row r="1929" spans="3:65" ht="12" customHeight="1">
      <c r="C1929" s="63"/>
      <c r="AB1929" s="49"/>
      <c r="AF1929" s="44"/>
      <c r="AQ1929" s="44"/>
      <c r="AS1929" s="44"/>
      <c r="BM1929" s="44"/>
    </row>
    <row r="1930" spans="3:65" ht="12" customHeight="1">
      <c r="C1930" s="63"/>
      <c r="AB1930" s="49"/>
      <c r="AF1930" s="44"/>
      <c r="AQ1930" s="44"/>
      <c r="AS1930" s="44"/>
      <c r="BM1930" s="44"/>
    </row>
    <row r="1931" spans="3:65" ht="12" customHeight="1">
      <c r="C1931" s="63"/>
      <c r="AB1931" s="49"/>
      <c r="AF1931" s="44"/>
      <c r="AQ1931" s="44"/>
      <c r="AS1931" s="44"/>
      <c r="BM1931" s="44"/>
    </row>
    <row r="1932" spans="3:65" ht="12" customHeight="1">
      <c r="C1932" s="63"/>
      <c r="AB1932" s="49"/>
      <c r="AF1932" s="44"/>
      <c r="AQ1932" s="44"/>
      <c r="AS1932" s="44"/>
      <c r="BM1932" s="44"/>
    </row>
    <row r="1933" spans="3:65" ht="12" customHeight="1">
      <c r="C1933" s="63"/>
      <c r="AB1933" s="49"/>
      <c r="AF1933" s="44"/>
      <c r="AQ1933" s="44"/>
      <c r="AS1933" s="44"/>
      <c r="BM1933" s="44"/>
    </row>
    <row r="1934" spans="3:65" ht="12" customHeight="1">
      <c r="C1934" s="63"/>
      <c r="AB1934" s="49"/>
      <c r="AF1934" s="44"/>
      <c r="AQ1934" s="44"/>
      <c r="AS1934" s="44"/>
      <c r="BM1934" s="44"/>
    </row>
    <row r="1935" spans="3:65" ht="12" customHeight="1">
      <c r="C1935" s="63"/>
      <c r="AB1935" s="49"/>
      <c r="AF1935" s="44"/>
      <c r="AQ1935" s="44"/>
      <c r="AS1935" s="44"/>
      <c r="BM1935" s="44"/>
    </row>
    <row r="1936" spans="3:65" ht="12" customHeight="1">
      <c r="C1936" s="63"/>
      <c r="AB1936" s="49"/>
      <c r="AF1936" s="44"/>
      <c r="AQ1936" s="44"/>
      <c r="AS1936" s="44"/>
      <c r="BM1936" s="44"/>
    </row>
    <row r="1937" spans="3:65" ht="12" customHeight="1">
      <c r="C1937" s="63"/>
      <c r="AB1937" s="49"/>
      <c r="AF1937" s="44"/>
      <c r="AQ1937" s="44"/>
      <c r="AS1937" s="44"/>
      <c r="BM1937" s="44"/>
    </row>
    <row r="1938" spans="3:65" ht="12" customHeight="1">
      <c r="C1938" s="63"/>
      <c r="AB1938" s="49"/>
      <c r="AF1938" s="44"/>
      <c r="AQ1938" s="44"/>
      <c r="AS1938" s="44"/>
      <c r="BM1938" s="44"/>
    </row>
    <row r="1939" spans="3:65" ht="12" customHeight="1">
      <c r="C1939" s="63"/>
      <c r="AB1939" s="49"/>
      <c r="AF1939" s="44"/>
      <c r="AQ1939" s="44"/>
      <c r="AS1939" s="44"/>
      <c r="BM1939" s="44"/>
    </row>
    <row r="1940" spans="3:65" ht="12" customHeight="1">
      <c r="C1940" s="63"/>
      <c r="AB1940" s="49"/>
      <c r="AF1940" s="44"/>
      <c r="AQ1940" s="44"/>
      <c r="AS1940" s="44"/>
      <c r="BM1940" s="44"/>
    </row>
    <row r="1941" spans="3:65" ht="12" customHeight="1">
      <c r="C1941" s="63"/>
      <c r="AB1941" s="49"/>
      <c r="AF1941" s="44"/>
      <c r="AQ1941" s="44"/>
      <c r="AS1941" s="44"/>
      <c r="BM1941" s="44"/>
    </row>
    <row r="1942" spans="3:65" ht="12" customHeight="1">
      <c r="C1942" s="63"/>
      <c r="AB1942" s="49"/>
      <c r="AF1942" s="44"/>
      <c r="AQ1942" s="44"/>
      <c r="AS1942" s="44"/>
      <c r="BM1942" s="44"/>
    </row>
    <row r="1943" spans="3:65" ht="12" customHeight="1">
      <c r="C1943" s="63"/>
      <c r="AB1943" s="49"/>
      <c r="AF1943" s="44"/>
      <c r="AQ1943" s="44"/>
      <c r="AS1943" s="44"/>
      <c r="BM1943" s="44"/>
    </row>
    <row r="1944" spans="3:65" ht="12" customHeight="1">
      <c r="C1944" s="63"/>
      <c r="AB1944" s="49"/>
      <c r="AF1944" s="44"/>
      <c r="AQ1944" s="44"/>
      <c r="AS1944" s="44"/>
      <c r="BM1944" s="44"/>
    </row>
    <row r="1945" spans="3:65" ht="12" customHeight="1">
      <c r="C1945" s="63"/>
      <c r="AB1945" s="49"/>
      <c r="AF1945" s="44"/>
      <c r="AQ1945" s="44"/>
      <c r="AS1945" s="44"/>
      <c r="BM1945" s="44"/>
    </row>
    <row r="1946" spans="3:65" ht="12" customHeight="1">
      <c r="C1946" s="63"/>
      <c r="AB1946" s="49"/>
      <c r="AF1946" s="44"/>
      <c r="AQ1946" s="44"/>
      <c r="AS1946" s="44"/>
      <c r="BM1946" s="44"/>
    </row>
    <row r="1947" spans="3:65" ht="12" customHeight="1">
      <c r="C1947" s="63"/>
      <c r="AB1947" s="49"/>
      <c r="AF1947" s="44"/>
      <c r="AQ1947" s="44"/>
      <c r="AS1947" s="44"/>
      <c r="BM1947" s="44"/>
    </row>
    <row r="1948" spans="3:65" ht="12" customHeight="1">
      <c r="C1948" s="63"/>
      <c r="AB1948" s="49"/>
      <c r="AF1948" s="44"/>
      <c r="AQ1948" s="44"/>
      <c r="AS1948" s="44"/>
      <c r="BM1948" s="44"/>
    </row>
    <row r="1949" spans="3:65" ht="12" customHeight="1">
      <c r="C1949" s="63"/>
      <c r="AB1949" s="49"/>
      <c r="AF1949" s="44"/>
      <c r="AQ1949" s="44"/>
      <c r="AS1949" s="44"/>
      <c r="BM1949" s="44"/>
    </row>
    <row r="1950" spans="3:65" ht="12" customHeight="1">
      <c r="C1950" s="63"/>
      <c r="AB1950" s="49"/>
      <c r="AF1950" s="44"/>
      <c r="AQ1950" s="44"/>
      <c r="AS1950" s="44"/>
      <c r="BM1950" s="44"/>
    </row>
    <row r="1951" spans="3:65" ht="12" customHeight="1">
      <c r="C1951" s="63"/>
      <c r="AB1951" s="49"/>
      <c r="AF1951" s="44"/>
      <c r="AQ1951" s="44"/>
      <c r="AS1951" s="44"/>
      <c r="BM1951" s="44"/>
    </row>
    <row r="1952" spans="3:65" ht="12" customHeight="1">
      <c r="C1952" s="63"/>
      <c r="AB1952" s="49"/>
      <c r="AF1952" s="44"/>
      <c r="AQ1952" s="44"/>
      <c r="AS1952" s="44"/>
      <c r="BM1952" s="44"/>
    </row>
    <row r="1953" spans="3:65" ht="12" customHeight="1">
      <c r="C1953" s="63"/>
      <c r="AB1953" s="49"/>
      <c r="AF1953" s="44"/>
      <c r="AQ1953" s="44"/>
      <c r="AS1953" s="44"/>
      <c r="BM1953" s="44"/>
    </row>
    <row r="1954" spans="3:65" ht="12" customHeight="1">
      <c r="C1954" s="63"/>
      <c r="AB1954" s="49"/>
      <c r="AF1954" s="44"/>
      <c r="AQ1954" s="44"/>
      <c r="AS1954" s="44"/>
      <c r="BM1954" s="44"/>
    </row>
    <row r="1955" spans="3:65" ht="12" customHeight="1">
      <c r="C1955" s="63"/>
      <c r="AB1955" s="49"/>
      <c r="AF1955" s="44"/>
      <c r="AQ1955" s="44"/>
      <c r="AS1955" s="44"/>
      <c r="BM1955" s="44"/>
    </row>
    <row r="1956" spans="3:65" ht="12" customHeight="1">
      <c r="C1956" s="63"/>
      <c r="AB1956" s="49"/>
      <c r="AF1956" s="44"/>
      <c r="AQ1956" s="44"/>
      <c r="AS1956" s="44"/>
      <c r="BM1956" s="44"/>
    </row>
    <row r="1957" spans="3:65" ht="12" customHeight="1">
      <c r="C1957" s="63"/>
      <c r="AB1957" s="49"/>
      <c r="AF1957" s="44"/>
      <c r="AQ1957" s="44"/>
      <c r="AS1957" s="44"/>
      <c r="BM1957" s="44"/>
    </row>
    <row r="1958" spans="3:65" ht="12" customHeight="1">
      <c r="C1958" s="63"/>
      <c r="AB1958" s="49"/>
      <c r="AF1958" s="44"/>
      <c r="AQ1958" s="44"/>
      <c r="AS1958" s="44"/>
      <c r="BM1958" s="44"/>
    </row>
    <row r="1959" spans="3:65" ht="12" customHeight="1">
      <c r="C1959" s="63"/>
      <c r="AB1959" s="49"/>
      <c r="AF1959" s="44"/>
      <c r="AQ1959" s="44"/>
      <c r="AS1959" s="44"/>
      <c r="BM1959" s="44"/>
    </row>
    <row r="1960" spans="3:65" ht="12" customHeight="1">
      <c r="C1960" s="63"/>
      <c r="AB1960" s="49"/>
      <c r="AF1960" s="44"/>
      <c r="AQ1960" s="44"/>
      <c r="AS1960" s="44"/>
      <c r="BM1960" s="44"/>
    </row>
    <row r="1961" spans="3:65" ht="12" customHeight="1">
      <c r="C1961" s="63"/>
      <c r="AB1961" s="49"/>
      <c r="AF1961" s="44"/>
      <c r="AQ1961" s="44"/>
      <c r="AS1961" s="44"/>
      <c r="BM1961" s="44"/>
    </row>
    <row r="1962" spans="3:65" ht="12" customHeight="1">
      <c r="C1962" s="63"/>
      <c r="AB1962" s="49"/>
      <c r="AF1962" s="44"/>
      <c r="AQ1962" s="44"/>
      <c r="AS1962" s="44"/>
      <c r="BM1962" s="44"/>
    </row>
    <row r="1963" spans="3:65" ht="12" customHeight="1">
      <c r="C1963" s="63"/>
      <c r="AB1963" s="49"/>
      <c r="AF1963" s="44"/>
      <c r="AQ1963" s="44"/>
      <c r="AS1963" s="44"/>
      <c r="BM1963" s="44"/>
    </row>
    <row r="1964" spans="3:65" ht="12" customHeight="1">
      <c r="C1964" s="63"/>
      <c r="AB1964" s="49"/>
      <c r="AF1964" s="44"/>
      <c r="AQ1964" s="44"/>
      <c r="AS1964" s="44"/>
      <c r="BM1964" s="44"/>
    </row>
    <row r="1965" spans="3:65" ht="12" customHeight="1">
      <c r="C1965" s="63"/>
      <c r="AB1965" s="49"/>
      <c r="AF1965" s="44"/>
      <c r="AQ1965" s="44"/>
      <c r="AS1965" s="44"/>
      <c r="BM1965" s="44"/>
    </row>
    <row r="1966" spans="3:65" ht="12" customHeight="1">
      <c r="C1966" s="63"/>
      <c r="AB1966" s="49"/>
      <c r="AF1966" s="44"/>
      <c r="AQ1966" s="44"/>
      <c r="AS1966" s="44"/>
      <c r="BM1966" s="44"/>
    </row>
    <row r="1967" spans="3:65" ht="12" customHeight="1">
      <c r="C1967" s="63"/>
      <c r="AB1967" s="49"/>
      <c r="AF1967" s="44"/>
      <c r="AQ1967" s="44"/>
      <c r="AS1967" s="44"/>
      <c r="BM1967" s="44"/>
    </row>
    <row r="1968" spans="3:65" ht="12" customHeight="1">
      <c r="C1968" s="63"/>
      <c r="AB1968" s="49"/>
      <c r="AF1968" s="44"/>
      <c r="AQ1968" s="44"/>
      <c r="AS1968" s="44"/>
      <c r="BM1968" s="44"/>
    </row>
    <row r="1969" spans="3:65" ht="12" customHeight="1">
      <c r="C1969" s="63"/>
      <c r="AB1969" s="49"/>
      <c r="AF1969" s="44"/>
      <c r="AQ1969" s="44"/>
      <c r="AS1969" s="44"/>
      <c r="BM1969" s="44"/>
    </row>
    <row r="1970" spans="3:65" ht="12" customHeight="1">
      <c r="C1970" s="63"/>
      <c r="AB1970" s="49"/>
      <c r="AF1970" s="44"/>
      <c r="AQ1970" s="44"/>
      <c r="AS1970" s="44"/>
      <c r="BM1970" s="44"/>
    </row>
    <row r="1971" spans="3:65" ht="12" customHeight="1">
      <c r="C1971" s="63"/>
      <c r="AB1971" s="49"/>
      <c r="AF1971" s="44"/>
      <c r="AQ1971" s="44"/>
      <c r="AS1971" s="44"/>
      <c r="BM1971" s="44"/>
    </row>
    <row r="1972" spans="3:65" ht="12" customHeight="1">
      <c r="C1972" s="63"/>
      <c r="AB1972" s="49"/>
      <c r="AF1972" s="44"/>
      <c r="AQ1972" s="44"/>
      <c r="AS1972" s="44"/>
      <c r="BM1972" s="44"/>
    </row>
    <row r="1973" spans="3:65" ht="12" customHeight="1">
      <c r="C1973" s="63"/>
      <c r="AB1973" s="49"/>
      <c r="AF1973" s="44"/>
      <c r="AQ1973" s="44"/>
      <c r="AS1973" s="44"/>
      <c r="BM1973" s="44"/>
    </row>
    <row r="1974" spans="3:65" ht="12" customHeight="1">
      <c r="C1974" s="63"/>
      <c r="AB1974" s="49"/>
      <c r="AF1974" s="44"/>
      <c r="AQ1974" s="44"/>
      <c r="AS1974" s="44"/>
      <c r="BM1974" s="44"/>
    </row>
    <row r="1975" spans="3:65" ht="12" customHeight="1">
      <c r="C1975" s="63"/>
      <c r="AB1975" s="49"/>
      <c r="AF1975" s="44"/>
      <c r="AQ1975" s="44"/>
      <c r="AS1975" s="44"/>
      <c r="BM1975" s="44"/>
    </row>
    <row r="1976" spans="3:65" ht="12" customHeight="1">
      <c r="C1976" s="63"/>
      <c r="AB1976" s="49"/>
      <c r="AF1976" s="44"/>
      <c r="AQ1976" s="44"/>
      <c r="AS1976" s="44"/>
      <c r="BM1976" s="44"/>
    </row>
    <row r="1977" spans="3:65" ht="12" customHeight="1">
      <c r="C1977" s="63"/>
      <c r="AB1977" s="49"/>
      <c r="AF1977" s="44"/>
      <c r="AQ1977" s="44"/>
      <c r="AS1977" s="44"/>
      <c r="BM1977" s="44"/>
    </row>
    <row r="1978" spans="3:65" ht="12" customHeight="1">
      <c r="C1978" s="63"/>
      <c r="AB1978" s="49"/>
      <c r="AF1978" s="44"/>
      <c r="AQ1978" s="44"/>
      <c r="AS1978" s="44"/>
      <c r="BM1978" s="44"/>
    </row>
    <row r="1979" spans="3:65" ht="12" customHeight="1">
      <c r="C1979" s="63"/>
      <c r="AB1979" s="49"/>
      <c r="AF1979" s="44"/>
      <c r="AQ1979" s="44"/>
      <c r="AS1979" s="44"/>
      <c r="BM1979" s="44"/>
    </row>
    <row r="1980" spans="3:65" ht="12" customHeight="1">
      <c r="C1980" s="63"/>
      <c r="AB1980" s="49"/>
      <c r="AF1980" s="44"/>
      <c r="AQ1980" s="44"/>
      <c r="AS1980" s="44"/>
      <c r="BM1980" s="44"/>
    </row>
    <row r="1981" spans="3:65" ht="12" customHeight="1">
      <c r="C1981" s="63"/>
      <c r="AB1981" s="49"/>
      <c r="AF1981" s="44"/>
      <c r="AQ1981" s="44"/>
      <c r="AS1981" s="44"/>
      <c r="BM1981" s="44"/>
    </row>
    <row r="1982" spans="3:65" ht="12" customHeight="1">
      <c r="C1982" s="63"/>
      <c r="AB1982" s="49"/>
      <c r="AF1982" s="44"/>
      <c r="AQ1982" s="44"/>
      <c r="AS1982" s="44"/>
      <c r="BM1982" s="44"/>
    </row>
    <row r="1983" spans="3:65" ht="12" customHeight="1">
      <c r="C1983" s="63"/>
      <c r="AB1983" s="49"/>
      <c r="AF1983" s="44"/>
      <c r="AQ1983" s="44"/>
      <c r="AS1983" s="44"/>
      <c r="BM1983" s="44"/>
    </row>
    <row r="1984" spans="3:65" ht="12" customHeight="1">
      <c r="C1984" s="63"/>
      <c r="AB1984" s="49"/>
      <c r="AF1984" s="44"/>
      <c r="AQ1984" s="44"/>
      <c r="AS1984" s="44"/>
      <c r="BM1984" s="44"/>
    </row>
    <row r="1985" spans="3:65" ht="12" customHeight="1">
      <c r="C1985" s="63"/>
      <c r="AB1985" s="49"/>
      <c r="AF1985" s="44"/>
      <c r="AQ1985" s="44"/>
      <c r="AS1985" s="44"/>
      <c r="BM1985" s="44"/>
    </row>
    <row r="1986" spans="3:65" ht="12" customHeight="1">
      <c r="C1986" s="63"/>
      <c r="AB1986" s="49"/>
      <c r="AF1986" s="44"/>
      <c r="AQ1986" s="44"/>
      <c r="AS1986" s="44"/>
      <c r="BM1986" s="44"/>
    </row>
    <row r="1987" spans="3:65" ht="12" customHeight="1">
      <c r="C1987" s="63"/>
      <c r="AB1987" s="49"/>
      <c r="AF1987" s="44"/>
      <c r="AQ1987" s="44"/>
      <c r="AS1987" s="44"/>
      <c r="BM1987" s="44"/>
    </row>
    <row r="1988" spans="3:65" ht="12" customHeight="1">
      <c r="C1988" s="63"/>
      <c r="AB1988" s="49"/>
      <c r="AF1988" s="44"/>
      <c r="AQ1988" s="44"/>
      <c r="AS1988" s="44"/>
      <c r="BM1988" s="44"/>
    </row>
    <row r="1989" spans="3:65" ht="12" customHeight="1">
      <c r="C1989" s="63"/>
      <c r="AB1989" s="49"/>
      <c r="AF1989" s="44"/>
      <c r="AQ1989" s="44"/>
      <c r="AS1989" s="44"/>
      <c r="BM1989" s="44"/>
    </row>
    <row r="1990" spans="3:65" ht="12" customHeight="1">
      <c r="C1990" s="63"/>
      <c r="AB1990" s="49"/>
      <c r="AF1990" s="44"/>
      <c r="AQ1990" s="44"/>
      <c r="AS1990" s="44"/>
      <c r="BM1990" s="44"/>
    </row>
    <row r="1991" spans="3:65" ht="12" customHeight="1">
      <c r="C1991" s="63"/>
      <c r="AB1991" s="49"/>
      <c r="AF1991" s="44"/>
      <c r="AQ1991" s="44"/>
      <c r="AS1991" s="44"/>
      <c r="BM1991" s="44"/>
    </row>
    <row r="1992" spans="3:65" ht="12" customHeight="1">
      <c r="C1992" s="63"/>
      <c r="AB1992" s="49"/>
      <c r="AF1992" s="44"/>
      <c r="AQ1992" s="44"/>
      <c r="AS1992" s="44"/>
      <c r="BM1992" s="44"/>
    </row>
    <row r="1993" spans="3:65" ht="12" customHeight="1">
      <c r="C1993" s="63"/>
      <c r="AB1993" s="49"/>
      <c r="AF1993" s="44"/>
      <c r="AQ1993" s="44"/>
      <c r="AS1993" s="44"/>
      <c r="BM1993" s="44"/>
    </row>
    <row r="1994" spans="3:65" ht="12" customHeight="1">
      <c r="C1994" s="63"/>
      <c r="AB1994" s="49"/>
      <c r="AF1994" s="44"/>
      <c r="AQ1994" s="44"/>
      <c r="AS1994" s="44"/>
      <c r="BM1994" s="44"/>
    </row>
    <row r="1995" spans="3:65" ht="12" customHeight="1">
      <c r="C1995" s="63"/>
      <c r="AB1995" s="49"/>
      <c r="AF1995" s="44"/>
      <c r="AQ1995" s="44"/>
      <c r="AS1995" s="44"/>
      <c r="BM1995" s="44"/>
    </row>
    <row r="1996" spans="3:65" ht="12" customHeight="1">
      <c r="C1996" s="63"/>
      <c r="AB1996" s="49"/>
      <c r="AF1996" s="44"/>
      <c r="AQ1996" s="44"/>
      <c r="AS1996" s="44"/>
      <c r="BM1996" s="44"/>
    </row>
    <row r="1997" spans="3:65" ht="12" customHeight="1">
      <c r="C1997" s="63"/>
      <c r="AB1997" s="49"/>
      <c r="AF1997" s="44"/>
      <c r="AQ1997" s="44"/>
      <c r="AS1997" s="44"/>
      <c r="BM1997" s="44"/>
    </row>
    <row r="1998" spans="3:65" ht="12" customHeight="1">
      <c r="C1998" s="63"/>
      <c r="AB1998" s="49"/>
      <c r="AF1998" s="44"/>
      <c r="AQ1998" s="44"/>
      <c r="AS1998" s="44"/>
      <c r="BM1998" s="44"/>
    </row>
    <row r="1999" spans="3:65" ht="12" customHeight="1">
      <c r="C1999" s="63"/>
      <c r="AB1999" s="49"/>
      <c r="AF1999" s="44"/>
      <c r="AQ1999" s="44"/>
      <c r="AS1999" s="44"/>
      <c r="BM1999" s="44"/>
    </row>
    <row r="2000" spans="3:65" ht="12" customHeight="1">
      <c r="C2000" s="63"/>
      <c r="AB2000" s="49"/>
      <c r="AF2000" s="44"/>
      <c r="AQ2000" s="44"/>
      <c r="AS2000" s="44"/>
      <c r="BM2000" s="44"/>
    </row>
    <row r="2001" spans="3:65" ht="12" customHeight="1">
      <c r="C2001" s="63"/>
      <c r="AB2001" s="49"/>
      <c r="AF2001" s="44"/>
      <c r="AQ2001" s="44"/>
      <c r="AS2001" s="44"/>
      <c r="BM2001" s="44"/>
    </row>
    <row r="2002" spans="3:65" ht="12" customHeight="1">
      <c r="C2002" s="63"/>
      <c r="AB2002" s="49"/>
      <c r="AF2002" s="44"/>
      <c r="AQ2002" s="44"/>
      <c r="AS2002" s="44"/>
      <c r="BM2002" s="44"/>
    </row>
    <row r="2003" spans="3:65" ht="12" customHeight="1">
      <c r="C2003" s="63"/>
      <c r="AB2003" s="49"/>
      <c r="AF2003" s="44"/>
      <c r="AQ2003" s="44"/>
      <c r="AS2003" s="44"/>
      <c r="BM2003" s="44"/>
    </row>
    <row r="2004" spans="3:65" ht="12" customHeight="1">
      <c r="C2004" s="63"/>
      <c r="AB2004" s="49"/>
      <c r="AF2004" s="44"/>
      <c r="AQ2004" s="44"/>
      <c r="AS2004" s="44"/>
      <c r="BM2004" s="44"/>
    </row>
    <row r="2005" spans="3:65" ht="12" customHeight="1">
      <c r="C2005" s="63"/>
      <c r="AB2005" s="49"/>
      <c r="AF2005" s="44"/>
      <c r="AQ2005" s="44"/>
      <c r="AS2005" s="44"/>
      <c r="BM2005" s="44"/>
    </row>
    <row r="2006" spans="3:65" ht="12" customHeight="1">
      <c r="C2006" s="63"/>
      <c r="AB2006" s="49"/>
      <c r="AF2006" s="44"/>
      <c r="AQ2006" s="44"/>
      <c r="AS2006" s="44"/>
      <c r="BM2006" s="44"/>
    </row>
    <row r="2007" spans="3:65" ht="12" customHeight="1">
      <c r="C2007" s="63"/>
      <c r="AB2007" s="49"/>
      <c r="AF2007" s="44"/>
      <c r="AQ2007" s="44"/>
      <c r="AS2007" s="44"/>
      <c r="BM2007" s="44"/>
    </row>
    <row r="2008" spans="3:65" ht="12" customHeight="1">
      <c r="C2008" s="63"/>
      <c r="AB2008" s="49"/>
      <c r="AF2008" s="44"/>
      <c r="AQ2008" s="44"/>
      <c r="AS2008" s="44"/>
      <c r="BM2008" s="44"/>
    </row>
    <row r="2009" spans="3:65" ht="12" customHeight="1">
      <c r="C2009" s="63"/>
      <c r="AB2009" s="49"/>
      <c r="AF2009" s="44"/>
      <c r="AQ2009" s="44"/>
      <c r="AS2009" s="44"/>
      <c r="BM2009" s="44"/>
    </row>
    <row r="2010" spans="3:65" ht="12" customHeight="1">
      <c r="C2010" s="63"/>
      <c r="AB2010" s="49"/>
      <c r="AF2010" s="44"/>
      <c r="AQ2010" s="44"/>
      <c r="AS2010" s="44"/>
      <c r="BM2010" s="44"/>
    </row>
    <row r="2011" spans="3:65" ht="12" customHeight="1">
      <c r="C2011" s="63"/>
      <c r="AB2011" s="49"/>
      <c r="AF2011" s="44"/>
      <c r="AQ2011" s="44"/>
      <c r="AS2011" s="44"/>
      <c r="BM2011" s="44"/>
    </row>
    <row r="2012" spans="3:65" ht="12" customHeight="1">
      <c r="C2012" s="63"/>
      <c r="AB2012" s="49"/>
      <c r="AF2012" s="44"/>
      <c r="AQ2012" s="44"/>
      <c r="AS2012" s="44"/>
      <c r="BM2012" s="44"/>
    </row>
    <row r="2013" spans="3:65" ht="12" customHeight="1">
      <c r="C2013" s="63"/>
      <c r="AB2013" s="49"/>
      <c r="AF2013" s="44"/>
      <c r="AQ2013" s="44"/>
      <c r="AS2013" s="44"/>
      <c r="BM2013" s="44"/>
    </row>
    <row r="2014" spans="3:65" ht="12" customHeight="1">
      <c r="C2014" s="63"/>
      <c r="AB2014" s="49"/>
      <c r="AF2014" s="44"/>
      <c r="AQ2014" s="44"/>
      <c r="AS2014" s="44"/>
      <c r="BM2014" s="44"/>
    </row>
    <row r="2015" spans="3:65" ht="12" customHeight="1">
      <c r="C2015" s="63"/>
      <c r="AB2015" s="49"/>
      <c r="AF2015" s="44"/>
      <c r="AQ2015" s="44"/>
      <c r="AS2015" s="44"/>
      <c r="BM2015" s="44"/>
    </row>
    <row r="2016" spans="3:65" ht="12" customHeight="1">
      <c r="C2016" s="63"/>
      <c r="AB2016" s="49"/>
      <c r="AF2016" s="44"/>
      <c r="AQ2016" s="44"/>
      <c r="AS2016" s="44"/>
      <c r="BM2016" s="44"/>
    </row>
    <row r="2017" spans="3:65" ht="12" customHeight="1">
      <c r="C2017" s="63"/>
      <c r="AB2017" s="49"/>
      <c r="AF2017" s="44"/>
      <c r="AQ2017" s="44"/>
      <c r="AS2017" s="44"/>
      <c r="BM2017" s="44"/>
    </row>
    <row r="2018" spans="3:65" ht="12" customHeight="1">
      <c r="C2018" s="63"/>
      <c r="AB2018" s="49"/>
      <c r="AF2018" s="44"/>
      <c r="AQ2018" s="44"/>
      <c r="AS2018" s="44"/>
      <c r="BM2018" s="44"/>
    </row>
    <row r="2019" spans="3:65" ht="12" customHeight="1">
      <c r="C2019" s="63"/>
      <c r="AB2019" s="49"/>
      <c r="AF2019" s="44"/>
      <c r="AQ2019" s="44"/>
      <c r="AS2019" s="44"/>
      <c r="BM2019" s="44"/>
    </row>
    <row r="2020" spans="3:65" ht="12" customHeight="1">
      <c r="C2020" s="63"/>
      <c r="AB2020" s="49"/>
      <c r="AF2020" s="44"/>
      <c r="AQ2020" s="44"/>
      <c r="AS2020" s="44"/>
      <c r="BM2020" s="44"/>
    </row>
    <row r="2021" spans="3:65" ht="12" customHeight="1">
      <c r="C2021" s="63"/>
      <c r="AB2021" s="49"/>
      <c r="AF2021" s="44"/>
      <c r="AQ2021" s="44"/>
      <c r="AS2021" s="44"/>
      <c r="BM2021" s="44"/>
    </row>
    <row r="2022" spans="3:65" ht="12" customHeight="1">
      <c r="C2022" s="63"/>
      <c r="AB2022" s="49"/>
      <c r="AF2022" s="44"/>
      <c r="AQ2022" s="44"/>
      <c r="AS2022" s="44"/>
      <c r="BM2022" s="44"/>
    </row>
    <row r="2023" spans="3:65" ht="12" customHeight="1">
      <c r="C2023" s="63"/>
      <c r="AB2023" s="49"/>
      <c r="AF2023" s="44"/>
      <c r="AQ2023" s="44"/>
      <c r="AS2023" s="44"/>
      <c r="BM2023" s="44"/>
    </row>
    <row r="2024" spans="3:65" ht="12" customHeight="1">
      <c r="C2024" s="63"/>
      <c r="AB2024" s="49"/>
      <c r="AF2024" s="44"/>
      <c r="AQ2024" s="44"/>
      <c r="AS2024" s="44"/>
      <c r="BM2024" s="44"/>
    </row>
    <row r="2025" spans="3:65" ht="12" customHeight="1">
      <c r="C2025" s="63"/>
      <c r="AB2025" s="49"/>
      <c r="AF2025" s="44"/>
      <c r="AQ2025" s="44"/>
      <c r="AS2025" s="44"/>
      <c r="BM2025" s="44"/>
    </row>
    <row r="2026" spans="3:65" ht="12" customHeight="1">
      <c r="C2026" s="63"/>
      <c r="AB2026" s="49"/>
      <c r="AF2026" s="44"/>
      <c r="AQ2026" s="44"/>
      <c r="AS2026" s="44"/>
      <c r="BM2026" s="44"/>
    </row>
    <row r="2027" spans="3:65" ht="12" customHeight="1">
      <c r="C2027" s="63"/>
      <c r="AB2027" s="49"/>
      <c r="AF2027" s="44"/>
      <c r="AQ2027" s="44"/>
      <c r="AS2027" s="44"/>
      <c r="BM2027" s="44"/>
    </row>
    <row r="2028" spans="3:65" ht="12" customHeight="1">
      <c r="C2028" s="63"/>
      <c r="AB2028" s="49"/>
      <c r="AF2028" s="44"/>
      <c r="AQ2028" s="44"/>
      <c r="AS2028" s="44"/>
      <c r="BM2028" s="44"/>
    </row>
    <row r="2029" spans="3:65" ht="12" customHeight="1">
      <c r="C2029" s="63"/>
      <c r="AB2029" s="49"/>
      <c r="AF2029" s="44"/>
      <c r="AQ2029" s="44"/>
      <c r="AS2029" s="44"/>
      <c r="BM2029" s="44"/>
    </row>
    <row r="2030" spans="3:65" ht="12" customHeight="1">
      <c r="C2030" s="63"/>
      <c r="AB2030" s="49"/>
      <c r="AF2030" s="44"/>
      <c r="AQ2030" s="44"/>
      <c r="AS2030" s="44"/>
      <c r="BM2030" s="44"/>
    </row>
    <row r="2031" spans="3:65" ht="12" customHeight="1">
      <c r="C2031" s="63"/>
      <c r="AB2031" s="49"/>
      <c r="AF2031" s="44"/>
      <c r="AQ2031" s="44"/>
      <c r="AS2031" s="44"/>
      <c r="BM2031" s="44"/>
    </row>
    <row r="2032" spans="3:65" ht="12" customHeight="1">
      <c r="C2032" s="63"/>
      <c r="AB2032" s="49"/>
      <c r="AF2032" s="44"/>
      <c r="AQ2032" s="44"/>
      <c r="AS2032" s="44"/>
      <c r="BM2032" s="44"/>
    </row>
    <row r="2033" spans="3:65" ht="12" customHeight="1">
      <c r="C2033" s="63"/>
      <c r="AB2033" s="49"/>
      <c r="AF2033" s="44"/>
      <c r="AQ2033" s="44"/>
      <c r="AS2033" s="44"/>
      <c r="BM2033" s="44"/>
    </row>
    <row r="2034" spans="3:65" ht="12" customHeight="1">
      <c r="C2034" s="63"/>
      <c r="AB2034" s="49"/>
      <c r="AF2034" s="44"/>
      <c r="AQ2034" s="44"/>
      <c r="AS2034" s="44"/>
      <c r="BM2034" s="44"/>
    </row>
    <row r="2035" spans="3:65" ht="12" customHeight="1">
      <c r="C2035" s="63"/>
      <c r="AB2035" s="49"/>
      <c r="AF2035" s="44"/>
      <c r="AQ2035" s="44"/>
      <c r="AS2035" s="44"/>
      <c r="BM2035" s="44"/>
    </row>
    <row r="2036" spans="3:65" ht="12" customHeight="1">
      <c r="C2036" s="63"/>
      <c r="AB2036" s="49"/>
      <c r="AF2036" s="44"/>
      <c r="AQ2036" s="44"/>
      <c r="AS2036" s="44"/>
      <c r="BM2036" s="44"/>
    </row>
    <row r="2037" spans="3:65" ht="12" customHeight="1">
      <c r="C2037" s="63"/>
      <c r="AB2037" s="49"/>
      <c r="AF2037" s="44"/>
      <c r="AQ2037" s="44"/>
      <c r="AS2037" s="44"/>
      <c r="BM2037" s="44"/>
    </row>
    <row r="2038" spans="3:65" ht="12" customHeight="1">
      <c r="C2038" s="63"/>
      <c r="AB2038" s="49"/>
      <c r="AF2038" s="44"/>
      <c r="AQ2038" s="44"/>
      <c r="AS2038" s="44"/>
      <c r="BM2038" s="44"/>
    </row>
    <row r="2039" spans="3:65" ht="12" customHeight="1">
      <c r="C2039" s="63"/>
      <c r="AB2039" s="49"/>
      <c r="AF2039" s="44"/>
      <c r="AQ2039" s="44"/>
      <c r="AS2039" s="44"/>
      <c r="BM2039" s="44"/>
    </row>
    <row r="2040" spans="3:65" ht="12" customHeight="1">
      <c r="C2040" s="63"/>
      <c r="AB2040" s="49"/>
      <c r="AF2040" s="44"/>
      <c r="AQ2040" s="44"/>
      <c r="AS2040" s="44"/>
      <c r="BM2040" s="44"/>
    </row>
    <row r="2041" spans="3:65" ht="12" customHeight="1">
      <c r="C2041" s="63"/>
      <c r="AB2041" s="49"/>
      <c r="AF2041" s="44"/>
      <c r="AQ2041" s="44"/>
      <c r="AS2041" s="44"/>
      <c r="BM2041" s="44"/>
    </row>
    <row r="2042" spans="3:65" ht="12" customHeight="1">
      <c r="C2042" s="63"/>
      <c r="AB2042" s="49"/>
      <c r="AF2042" s="44"/>
      <c r="AQ2042" s="44"/>
      <c r="AS2042" s="44"/>
      <c r="BM2042" s="44"/>
    </row>
    <row r="2043" spans="3:65" ht="12" customHeight="1">
      <c r="C2043" s="63"/>
      <c r="AB2043" s="49"/>
      <c r="AF2043" s="44"/>
      <c r="AQ2043" s="44"/>
      <c r="AS2043" s="44"/>
      <c r="BM2043" s="44"/>
    </row>
    <row r="2044" spans="3:65" ht="12" customHeight="1">
      <c r="C2044" s="63"/>
      <c r="AB2044" s="49"/>
      <c r="AF2044" s="44"/>
      <c r="AQ2044" s="44"/>
      <c r="AS2044" s="44"/>
      <c r="BM2044" s="44"/>
    </row>
    <row r="2045" spans="3:65" ht="12" customHeight="1">
      <c r="C2045" s="63"/>
      <c r="AB2045" s="49"/>
      <c r="AF2045" s="44"/>
      <c r="AQ2045" s="44"/>
      <c r="AS2045" s="44"/>
      <c r="BM2045" s="44"/>
    </row>
    <row r="2046" spans="3:65" ht="12" customHeight="1">
      <c r="C2046" s="63"/>
      <c r="AB2046" s="49"/>
      <c r="AF2046" s="44"/>
      <c r="AQ2046" s="44"/>
      <c r="AS2046" s="44"/>
      <c r="BM2046" s="44"/>
    </row>
    <row r="2047" spans="3:65" ht="12" customHeight="1">
      <c r="C2047" s="63"/>
      <c r="AB2047" s="49"/>
      <c r="AF2047" s="44"/>
      <c r="AQ2047" s="44"/>
      <c r="AS2047" s="44"/>
      <c r="BM2047" s="44"/>
    </row>
    <row r="2048" spans="3:65" ht="12" customHeight="1">
      <c r="C2048" s="63"/>
      <c r="AB2048" s="49"/>
      <c r="AF2048" s="44"/>
      <c r="AQ2048" s="44"/>
      <c r="AS2048" s="44"/>
      <c r="BM2048" s="44"/>
    </row>
    <row r="2049" spans="3:65" ht="12" customHeight="1">
      <c r="C2049" s="63"/>
      <c r="AB2049" s="49"/>
      <c r="AF2049" s="44"/>
      <c r="AQ2049" s="44"/>
      <c r="AS2049" s="44"/>
      <c r="BM2049" s="44"/>
    </row>
    <row r="2050" spans="3:65" ht="12" customHeight="1">
      <c r="C2050" s="63"/>
      <c r="AB2050" s="49"/>
      <c r="AF2050" s="44"/>
      <c r="AQ2050" s="44"/>
      <c r="AS2050" s="44"/>
      <c r="BM2050" s="44"/>
    </row>
    <row r="2051" spans="3:65" ht="12" customHeight="1">
      <c r="C2051" s="63"/>
      <c r="AB2051" s="49"/>
      <c r="AF2051" s="44"/>
      <c r="AQ2051" s="44"/>
      <c r="AS2051" s="44"/>
      <c r="BM2051" s="44"/>
    </row>
    <row r="2052" spans="3:65" ht="12" customHeight="1">
      <c r="C2052" s="63"/>
      <c r="AB2052" s="49"/>
      <c r="AF2052" s="44"/>
      <c r="AQ2052" s="44"/>
      <c r="AS2052" s="44"/>
      <c r="BM2052" s="44"/>
    </row>
    <row r="2053" spans="3:65" ht="12" customHeight="1">
      <c r="C2053" s="63"/>
      <c r="AB2053" s="49"/>
      <c r="AF2053" s="44"/>
      <c r="AQ2053" s="44"/>
      <c r="AS2053" s="44"/>
      <c r="BM2053" s="44"/>
    </row>
    <row r="2054" spans="3:65" ht="12" customHeight="1">
      <c r="C2054" s="63"/>
      <c r="AB2054" s="49"/>
      <c r="AF2054" s="44"/>
      <c r="AQ2054" s="44"/>
      <c r="AS2054" s="44"/>
      <c r="BM2054" s="44"/>
    </row>
    <row r="2055" spans="3:65" ht="12" customHeight="1">
      <c r="C2055" s="63"/>
      <c r="AB2055" s="49"/>
      <c r="AF2055" s="44"/>
      <c r="AQ2055" s="44"/>
      <c r="AS2055" s="44"/>
      <c r="BM2055" s="44"/>
    </row>
    <row r="2056" spans="3:65" ht="12" customHeight="1">
      <c r="C2056" s="63"/>
      <c r="AB2056" s="49"/>
      <c r="AF2056" s="44"/>
      <c r="AQ2056" s="44"/>
      <c r="AS2056" s="44"/>
      <c r="BM2056" s="44"/>
    </row>
    <row r="2057" spans="3:65" ht="12" customHeight="1">
      <c r="C2057" s="63"/>
      <c r="AB2057" s="49"/>
      <c r="AF2057" s="44"/>
      <c r="AQ2057" s="44"/>
      <c r="AS2057" s="44"/>
      <c r="BM2057" s="44"/>
    </row>
    <row r="2058" spans="3:65" ht="12" customHeight="1">
      <c r="C2058" s="63"/>
      <c r="AB2058" s="49"/>
      <c r="AF2058" s="44"/>
      <c r="AQ2058" s="44"/>
      <c r="AS2058" s="44"/>
      <c r="BM2058" s="44"/>
    </row>
    <row r="2059" spans="3:65" ht="12" customHeight="1">
      <c r="C2059" s="63"/>
      <c r="AB2059" s="49"/>
      <c r="AF2059" s="44"/>
      <c r="AQ2059" s="44"/>
      <c r="AS2059" s="44"/>
      <c r="BM2059" s="44"/>
    </row>
    <row r="2060" spans="3:65" ht="12" customHeight="1">
      <c r="C2060" s="63"/>
      <c r="AB2060" s="49"/>
      <c r="AF2060" s="44"/>
      <c r="AQ2060" s="44"/>
      <c r="AS2060" s="44"/>
      <c r="BM2060" s="44"/>
    </row>
    <row r="2061" spans="3:65" ht="12" customHeight="1">
      <c r="C2061" s="63"/>
      <c r="AB2061" s="49"/>
      <c r="AF2061" s="44"/>
      <c r="AQ2061" s="44"/>
      <c r="AS2061" s="44"/>
      <c r="BM2061" s="44"/>
    </row>
    <row r="2062" spans="3:65" ht="12" customHeight="1">
      <c r="C2062" s="63"/>
      <c r="AB2062" s="49"/>
      <c r="AF2062" s="44"/>
      <c r="AQ2062" s="44"/>
      <c r="AS2062" s="44"/>
      <c r="BM2062" s="44"/>
    </row>
    <row r="2063" spans="3:65" ht="12" customHeight="1">
      <c r="C2063" s="63"/>
      <c r="AB2063" s="49"/>
      <c r="AF2063" s="44"/>
      <c r="AQ2063" s="44"/>
      <c r="AS2063" s="44"/>
      <c r="BM2063" s="44"/>
    </row>
    <row r="2064" spans="3:65" ht="12" customHeight="1">
      <c r="C2064" s="63"/>
      <c r="AB2064" s="49"/>
      <c r="AF2064" s="44"/>
      <c r="AQ2064" s="44"/>
      <c r="AS2064" s="44"/>
      <c r="BM2064" s="44"/>
    </row>
    <row r="2065" spans="3:65" ht="12" customHeight="1">
      <c r="C2065" s="63"/>
      <c r="AB2065" s="49"/>
      <c r="AF2065" s="44"/>
      <c r="AQ2065" s="44"/>
      <c r="AS2065" s="44"/>
      <c r="BM2065" s="44"/>
    </row>
    <row r="2066" spans="3:65" ht="12" customHeight="1">
      <c r="C2066" s="63"/>
      <c r="AB2066" s="49"/>
      <c r="AF2066" s="44"/>
      <c r="AQ2066" s="44"/>
      <c r="AS2066" s="44"/>
      <c r="BM2066" s="44"/>
    </row>
    <row r="2067" spans="3:65" ht="12" customHeight="1">
      <c r="C2067" s="63"/>
      <c r="AB2067" s="49"/>
      <c r="AF2067" s="44"/>
      <c r="AQ2067" s="44"/>
      <c r="AS2067" s="44"/>
      <c r="BM2067" s="44"/>
    </row>
    <row r="2068" spans="3:65" ht="12" customHeight="1">
      <c r="C2068" s="63"/>
      <c r="AB2068" s="49"/>
      <c r="AF2068" s="44"/>
      <c r="AQ2068" s="44"/>
      <c r="AS2068" s="44"/>
      <c r="BM2068" s="44"/>
    </row>
    <row r="2069" spans="3:65" ht="12" customHeight="1">
      <c r="C2069" s="63"/>
      <c r="AB2069" s="49"/>
      <c r="AF2069" s="44"/>
      <c r="AQ2069" s="44"/>
      <c r="AS2069" s="44"/>
      <c r="BM2069" s="44"/>
    </row>
    <row r="2070" spans="3:65" ht="12" customHeight="1">
      <c r="C2070" s="63"/>
      <c r="AB2070" s="49"/>
      <c r="AF2070" s="44"/>
      <c r="AQ2070" s="44"/>
      <c r="AS2070" s="44"/>
      <c r="BM2070" s="44"/>
    </row>
    <row r="2071" spans="3:65" ht="12" customHeight="1">
      <c r="C2071" s="63"/>
      <c r="AB2071" s="49"/>
      <c r="AF2071" s="44"/>
      <c r="AQ2071" s="44"/>
      <c r="AS2071" s="44"/>
      <c r="BM2071" s="44"/>
    </row>
    <row r="2072" spans="3:65" ht="12" customHeight="1">
      <c r="C2072" s="63"/>
      <c r="AB2072" s="49"/>
      <c r="AF2072" s="44"/>
      <c r="AQ2072" s="44"/>
      <c r="AS2072" s="44"/>
      <c r="BM2072" s="44"/>
    </row>
    <row r="2073" spans="3:65" ht="12" customHeight="1">
      <c r="C2073" s="63"/>
      <c r="AB2073" s="49"/>
      <c r="AF2073" s="44"/>
      <c r="AQ2073" s="44"/>
      <c r="AS2073" s="44"/>
      <c r="BM2073" s="44"/>
    </row>
    <row r="2074" spans="3:65" ht="12" customHeight="1">
      <c r="C2074" s="63"/>
      <c r="AB2074" s="49"/>
      <c r="AF2074" s="44"/>
      <c r="AQ2074" s="44"/>
      <c r="AS2074" s="44"/>
      <c r="BM2074" s="44"/>
    </row>
    <row r="2075" spans="3:65" ht="12" customHeight="1">
      <c r="C2075" s="63"/>
      <c r="AB2075" s="49"/>
      <c r="AF2075" s="44"/>
      <c r="AQ2075" s="44"/>
      <c r="AS2075" s="44"/>
      <c r="BM2075" s="44"/>
    </row>
    <row r="2076" spans="3:65" ht="12" customHeight="1">
      <c r="C2076" s="63"/>
      <c r="AB2076" s="49"/>
      <c r="AF2076" s="44"/>
      <c r="AQ2076" s="44"/>
      <c r="AS2076" s="44"/>
      <c r="BM2076" s="44"/>
    </row>
    <row r="2077" spans="3:65" ht="12" customHeight="1">
      <c r="C2077" s="63"/>
      <c r="AB2077" s="49"/>
      <c r="AF2077" s="44"/>
      <c r="AQ2077" s="44"/>
      <c r="AS2077" s="44"/>
      <c r="BM2077" s="44"/>
    </row>
    <row r="2078" spans="3:65" ht="12" customHeight="1">
      <c r="C2078" s="63"/>
      <c r="AB2078" s="49"/>
      <c r="AF2078" s="44"/>
      <c r="AQ2078" s="44"/>
      <c r="AS2078" s="44"/>
      <c r="BM2078" s="44"/>
    </row>
    <row r="2079" spans="3:65" ht="12" customHeight="1">
      <c r="C2079" s="63"/>
      <c r="AB2079" s="49"/>
      <c r="AF2079" s="44"/>
      <c r="AQ2079" s="44"/>
      <c r="AS2079" s="44"/>
      <c r="BM2079" s="44"/>
    </row>
    <row r="2080" spans="3:65" ht="12" customHeight="1">
      <c r="C2080" s="63"/>
      <c r="AB2080" s="49"/>
      <c r="AF2080" s="44"/>
      <c r="AQ2080" s="44"/>
      <c r="AS2080" s="44"/>
      <c r="BM2080" s="44"/>
    </row>
    <row r="2081" spans="3:65" ht="12" customHeight="1">
      <c r="C2081" s="63"/>
      <c r="AB2081" s="49"/>
      <c r="AF2081" s="44"/>
      <c r="AQ2081" s="44"/>
      <c r="AS2081" s="44"/>
      <c r="BM2081" s="44"/>
    </row>
    <row r="2082" spans="3:65" ht="12" customHeight="1">
      <c r="C2082" s="63"/>
      <c r="AB2082" s="49"/>
      <c r="AF2082" s="44"/>
      <c r="AQ2082" s="44"/>
      <c r="AS2082" s="44"/>
      <c r="BM2082" s="44"/>
    </row>
    <row r="2083" spans="3:65" ht="12" customHeight="1">
      <c r="C2083" s="63"/>
      <c r="AB2083" s="49"/>
      <c r="AF2083" s="44"/>
      <c r="AQ2083" s="44"/>
      <c r="AS2083" s="44"/>
      <c r="BM2083" s="44"/>
    </row>
    <row r="2084" spans="3:65" ht="12" customHeight="1">
      <c r="C2084" s="63"/>
      <c r="AB2084" s="49"/>
      <c r="AF2084" s="44"/>
      <c r="AQ2084" s="44"/>
      <c r="AS2084" s="44"/>
      <c r="BM2084" s="44"/>
    </row>
    <row r="2085" spans="3:65" ht="12" customHeight="1">
      <c r="C2085" s="63"/>
      <c r="AB2085" s="49"/>
      <c r="AF2085" s="44"/>
      <c r="AQ2085" s="44"/>
      <c r="AS2085" s="44"/>
      <c r="BM2085" s="44"/>
    </row>
    <row r="2086" spans="3:65" ht="12" customHeight="1">
      <c r="C2086" s="63"/>
      <c r="AB2086" s="49"/>
      <c r="AF2086" s="44"/>
      <c r="AQ2086" s="44"/>
      <c r="AS2086" s="44"/>
      <c r="BM2086" s="44"/>
    </row>
    <row r="2087" spans="3:65" ht="12" customHeight="1">
      <c r="C2087" s="63"/>
      <c r="AB2087" s="49"/>
      <c r="AF2087" s="44"/>
      <c r="AQ2087" s="44"/>
      <c r="AS2087" s="44"/>
      <c r="BM2087" s="44"/>
    </row>
    <row r="2088" spans="3:65" ht="12" customHeight="1">
      <c r="C2088" s="63"/>
      <c r="AB2088" s="49"/>
      <c r="AF2088" s="44"/>
      <c r="AQ2088" s="44"/>
      <c r="AS2088" s="44"/>
      <c r="BM2088" s="44"/>
    </row>
    <row r="2089" spans="3:65" ht="12" customHeight="1">
      <c r="C2089" s="63"/>
      <c r="AB2089" s="49"/>
      <c r="AF2089" s="44"/>
      <c r="AQ2089" s="44"/>
      <c r="AS2089" s="44"/>
      <c r="BM2089" s="44"/>
    </row>
    <row r="2090" spans="3:65" ht="12" customHeight="1">
      <c r="C2090" s="63"/>
      <c r="AB2090" s="49"/>
      <c r="AF2090" s="44"/>
      <c r="AQ2090" s="44"/>
      <c r="AS2090" s="44"/>
      <c r="BM2090" s="44"/>
    </row>
    <row r="2091" spans="3:65" ht="12" customHeight="1">
      <c r="C2091" s="63"/>
      <c r="AB2091" s="49"/>
      <c r="AF2091" s="44"/>
      <c r="AQ2091" s="44"/>
      <c r="AS2091" s="44"/>
      <c r="BM2091" s="44"/>
    </row>
    <row r="2092" spans="3:65" ht="12" customHeight="1">
      <c r="C2092" s="63"/>
      <c r="AB2092" s="49"/>
      <c r="AF2092" s="44"/>
      <c r="AQ2092" s="44"/>
      <c r="AS2092" s="44"/>
      <c r="BM2092" s="44"/>
    </row>
    <row r="2093" spans="3:65" ht="12" customHeight="1">
      <c r="C2093" s="63"/>
      <c r="AB2093" s="49"/>
      <c r="AF2093" s="44"/>
      <c r="AQ2093" s="44"/>
      <c r="AS2093" s="44"/>
      <c r="BM2093" s="44"/>
    </row>
    <row r="2094" spans="3:65" ht="12" customHeight="1">
      <c r="C2094" s="63"/>
      <c r="AB2094" s="49"/>
      <c r="AF2094" s="44"/>
      <c r="AQ2094" s="44"/>
      <c r="AS2094" s="44"/>
      <c r="BM2094" s="44"/>
    </row>
    <row r="2095" spans="3:65" ht="12" customHeight="1">
      <c r="C2095" s="63"/>
      <c r="AB2095" s="49"/>
      <c r="AF2095" s="44"/>
      <c r="AQ2095" s="44"/>
      <c r="AS2095" s="44"/>
      <c r="BM2095" s="44"/>
    </row>
    <row r="2096" spans="3:65" ht="12" customHeight="1">
      <c r="C2096" s="63"/>
      <c r="AB2096" s="49"/>
      <c r="AF2096" s="44"/>
      <c r="AQ2096" s="44"/>
      <c r="AS2096" s="44"/>
      <c r="BM2096" s="44"/>
    </row>
    <row r="2097" spans="3:65" ht="12" customHeight="1">
      <c r="C2097" s="63"/>
      <c r="AB2097" s="49"/>
      <c r="AF2097" s="44"/>
      <c r="AQ2097" s="44"/>
      <c r="AS2097" s="44"/>
      <c r="BM2097" s="44"/>
    </row>
    <row r="2098" spans="3:65" ht="12" customHeight="1">
      <c r="C2098" s="63"/>
      <c r="AB2098" s="49"/>
      <c r="AF2098" s="44"/>
      <c r="AQ2098" s="44"/>
      <c r="AS2098" s="44"/>
      <c r="BM2098" s="44"/>
    </row>
    <row r="2099" spans="3:65" ht="12" customHeight="1">
      <c r="C2099" s="63"/>
      <c r="AB2099" s="49"/>
      <c r="AF2099" s="44"/>
      <c r="AQ2099" s="44"/>
      <c r="AS2099" s="44"/>
      <c r="BM2099" s="44"/>
    </row>
    <row r="2100" spans="3:65" ht="12" customHeight="1">
      <c r="C2100" s="63"/>
      <c r="AB2100" s="49"/>
      <c r="AF2100" s="44"/>
      <c r="AQ2100" s="44"/>
      <c r="AS2100" s="44"/>
      <c r="BM2100" s="44"/>
    </row>
    <row r="2101" spans="3:65" ht="12" customHeight="1">
      <c r="C2101" s="63"/>
      <c r="AB2101" s="49"/>
      <c r="AF2101" s="44"/>
      <c r="AQ2101" s="44"/>
      <c r="AS2101" s="44"/>
      <c r="BM2101" s="44"/>
    </row>
    <row r="2102" spans="3:65" ht="12" customHeight="1">
      <c r="C2102" s="63"/>
      <c r="AB2102" s="49"/>
      <c r="AF2102" s="44"/>
      <c r="AQ2102" s="44"/>
      <c r="AS2102" s="44"/>
      <c r="BM2102" s="44"/>
    </row>
    <row r="2103" spans="3:65" ht="12" customHeight="1">
      <c r="C2103" s="63"/>
      <c r="AB2103" s="49"/>
      <c r="AF2103" s="44"/>
      <c r="AQ2103" s="44"/>
      <c r="AS2103" s="44"/>
      <c r="BM2103" s="44"/>
    </row>
    <row r="2104" spans="3:65" ht="12" customHeight="1">
      <c r="C2104" s="63"/>
      <c r="AB2104" s="49"/>
      <c r="AF2104" s="44"/>
      <c r="AQ2104" s="44"/>
      <c r="AS2104" s="44"/>
      <c r="BM2104" s="44"/>
    </row>
    <row r="2105" spans="3:65" ht="12" customHeight="1">
      <c r="C2105" s="63"/>
      <c r="AB2105" s="49"/>
      <c r="AF2105" s="44"/>
      <c r="AQ2105" s="44"/>
      <c r="AS2105" s="44"/>
      <c r="BM2105" s="44"/>
    </row>
    <row r="2106" spans="3:65" ht="12" customHeight="1">
      <c r="C2106" s="63"/>
      <c r="AB2106" s="49"/>
      <c r="AF2106" s="44"/>
      <c r="AQ2106" s="44"/>
      <c r="AS2106" s="44"/>
      <c r="BM2106" s="44"/>
    </row>
    <row r="2107" spans="3:65" ht="12" customHeight="1">
      <c r="C2107" s="63"/>
      <c r="AB2107" s="49"/>
      <c r="AF2107" s="44"/>
      <c r="AQ2107" s="44"/>
      <c r="AS2107" s="44"/>
      <c r="BM2107" s="44"/>
    </row>
    <row r="2108" spans="3:65" ht="12" customHeight="1">
      <c r="C2108" s="63"/>
      <c r="AB2108" s="49"/>
      <c r="AF2108" s="44"/>
      <c r="AQ2108" s="44"/>
      <c r="AS2108" s="44"/>
      <c r="BM2108" s="44"/>
    </row>
    <row r="2109" spans="3:65" ht="12" customHeight="1">
      <c r="C2109" s="63"/>
      <c r="AB2109" s="49"/>
      <c r="AF2109" s="44"/>
      <c r="AQ2109" s="44"/>
      <c r="AS2109" s="44"/>
      <c r="BM2109" s="44"/>
    </row>
    <row r="2110" spans="3:65" ht="12" customHeight="1">
      <c r="C2110" s="63"/>
      <c r="AB2110" s="49"/>
      <c r="AF2110" s="44"/>
      <c r="AQ2110" s="44"/>
      <c r="AS2110" s="44"/>
      <c r="BM2110" s="44"/>
    </row>
    <row r="2111" spans="3:65" ht="12" customHeight="1">
      <c r="C2111" s="63"/>
      <c r="AB2111" s="49"/>
      <c r="AF2111" s="44"/>
      <c r="AQ2111" s="44"/>
      <c r="AS2111" s="44"/>
      <c r="BM2111" s="44"/>
    </row>
    <row r="2112" spans="3:65" ht="12" customHeight="1">
      <c r="C2112" s="63"/>
      <c r="AB2112" s="49"/>
      <c r="AF2112" s="44"/>
      <c r="AQ2112" s="44"/>
      <c r="AS2112" s="44"/>
      <c r="BM2112" s="44"/>
    </row>
    <row r="2113" spans="3:65" ht="12" customHeight="1">
      <c r="C2113" s="63"/>
      <c r="AB2113" s="49"/>
      <c r="AF2113" s="44"/>
      <c r="AQ2113" s="44"/>
      <c r="AS2113" s="44"/>
      <c r="BM2113" s="44"/>
    </row>
    <row r="2114" spans="3:65" ht="12" customHeight="1">
      <c r="C2114" s="63"/>
      <c r="AB2114" s="49"/>
      <c r="AF2114" s="44"/>
      <c r="AQ2114" s="44"/>
      <c r="AS2114" s="44"/>
      <c r="BM2114" s="44"/>
    </row>
    <row r="2115" spans="3:65" ht="12" customHeight="1">
      <c r="C2115" s="63"/>
      <c r="AB2115" s="49"/>
      <c r="AF2115" s="44"/>
      <c r="AQ2115" s="44"/>
      <c r="AS2115" s="44"/>
      <c r="BM2115" s="44"/>
    </row>
    <row r="2116" spans="3:65" ht="12" customHeight="1">
      <c r="C2116" s="63"/>
      <c r="AB2116" s="49"/>
      <c r="AF2116" s="44"/>
      <c r="AQ2116" s="44"/>
      <c r="AS2116" s="44"/>
      <c r="BM2116" s="44"/>
    </row>
    <row r="2117" spans="3:65" ht="12" customHeight="1">
      <c r="C2117" s="63"/>
      <c r="AB2117" s="49"/>
      <c r="AF2117" s="44"/>
      <c r="AQ2117" s="44"/>
      <c r="AS2117" s="44"/>
      <c r="BM2117" s="44"/>
    </row>
    <row r="2118" spans="3:65" ht="12" customHeight="1">
      <c r="C2118" s="63"/>
      <c r="AB2118" s="49"/>
      <c r="AF2118" s="44"/>
      <c r="AQ2118" s="44"/>
      <c r="AS2118" s="44"/>
      <c r="BM2118" s="44"/>
    </row>
    <row r="2119" spans="3:65" ht="12" customHeight="1">
      <c r="C2119" s="63"/>
      <c r="AB2119" s="49"/>
      <c r="AF2119" s="44"/>
      <c r="AQ2119" s="44"/>
      <c r="AS2119" s="44"/>
      <c r="BM2119" s="44"/>
    </row>
    <row r="2120" spans="3:65" ht="12" customHeight="1">
      <c r="C2120" s="63"/>
      <c r="AB2120" s="49"/>
      <c r="AF2120" s="44"/>
      <c r="AQ2120" s="44"/>
      <c r="AS2120" s="44"/>
      <c r="BM2120" s="44"/>
    </row>
    <row r="2121" spans="3:65" ht="12" customHeight="1">
      <c r="C2121" s="63"/>
      <c r="AB2121" s="49"/>
      <c r="AF2121" s="44"/>
      <c r="AQ2121" s="44"/>
      <c r="AS2121" s="44"/>
      <c r="BM2121" s="44"/>
    </row>
    <row r="2122" spans="3:65" ht="12" customHeight="1">
      <c r="C2122" s="63"/>
      <c r="AB2122" s="49"/>
      <c r="AF2122" s="44"/>
      <c r="AQ2122" s="44"/>
      <c r="AS2122" s="44"/>
      <c r="BM2122" s="44"/>
    </row>
    <row r="2123" spans="3:65" ht="12" customHeight="1">
      <c r="C2123" s="63"/>
      <c r="AB2123" s="49"/>
      <c r="AF2123" s="44"/>
      <c r="AQ2123" s="44"/>
      <c r="AS2123" s="44"/>
      <c r="BM2123" s="44"/>
    </row>
    <row r="2124" spans="3:65" ht="12" customHeight="1">
      <c r="C2124" s="63"/>
      <c r="AB2124" s="49"/>
      <c r="AF2124" s="44"/>
      <c r="AQ2124" s="44"/>
      <c r="AS2124" s="44"/>
      <c r="BM2124" s="44"/>
    </row>
    <row r="2125" spans="3:65" ht="12" customHeight="1">
      <c r="C2125" s="63"/>
      <c r="AB2125" s="49"/>
      <c r="AF2125" s="44"/>
      <c r="AQ2125" s="44"/>
      <c r="AS2125" s="44"/>
      <c r="BM2125" s="44"/>
    </row>
    <row r="2126" spans="3:65" ht="12" customHeight="1">
      <c r="C2126" s="63"/>
      <c r="AB2126" s="49"/>
      <c r="AF2126" s="44"/>
      <c r="AQ2126" s="44"/>
      <c r="AS2126" s="44"/>
      <c r="BM2126" s="44"/>
    </row>
    <row r="2127" spans="3:65" ht="12" customHeight="1">
      <c r="C2127" s="63"/>
      <c r="AB2127" s="49"/>
      <c r="AF2127" s="44"/>
      <c r="AQ2127" s="44"/>
      <c r="AS2127" s="44"/>
      <c r="BM2127" s="44"/>
    </row>
    <row r="2128" spans="3:65" ht="12" customHeight="1">
      <c r="C2128" s="63"/>
      <c r="AB2128" s="49"/>
      <c r="AF2128" s="44"/>
      <c r="AQ2128" s="44"/>
      <c r="AS2128" s="44"/>
      <c r="BM2128" s="44"/>
    </row>
    <row r="2129" spans="3:65" ht="12" customHeight="1">
      <c r="C2129" s="63"/>
      <c r="AB2129" s="49"/>
      <c r="AF2129" s="44"/>
      <c r="AQ2129" s="44"/>
      <c r="AS2129" s="44"/>
      <c r="BM2129" s="44"/>
    </row>
    <row r="2130" spans="3:65" ht="12" customHeight="1">
      <c r="C2130" s="63"/>
      <c r="AB2130" s="49"/>
      <c r="AF2130" s="44"/>
      <c r="AQ2130" s="44"/>
      <c r="AS2130" s="44"/>
      <c r="BM2130" s="44"/>
    </row>
    <row r="2131" spans="3:65" ht="12" customHeight="1">
      <c r="C2131" s="63"/>
      <c r="AB2131" s="49"/>
      <c r="AF2131" s="44"/>
      <c r="AQ2131" s="44"/>
      <c r="AS2131" s="44"/>
      <c r="BM2131" s="44"/>
    </row>
    <row r="2132" spans="3:65" ht="12" customHeight="1">
      <c r="C2132" s="63"/>
      <c r="AB2132" s="49"/>
      <c r="AF2132" s="44"/>
      <c r="AQ2132" s="44"/>
      <c r="AS2132" s="44"/>
      <c r="BM2132" s="44"/>
    </row>
    <row r="2133" spans="3:65" ht="12" customHeight="1">
      <c r="C2133" s="63"/>
      <c r="AB2133" s="49"/>
      <c r="AF2133" s="44"/>
      <c r="AQ2133" s="44"/>
      <c r="AS2133" s="44"/>
      <c r="BM2133" s="44"/>
    </row>
    <row r="2134" spans="3:65" ht="12" customHeight="1">
      <c r="C2134" s="63"/>
      <c r="AB2134" s="49"/>
      <c r="AF2134" s="44"/>
      <c r="AQ2134" s="44"/>
      <c r="AS2134" s="44"/>
      <c r="BM2134" s="44"/>
    </row>
    <row r="2135" spans="3:65" ht="12" customHeight="1">
      <c r="C2135" s="63"/>
      <c r="AB2135" s="49"/>
      <c r="AF2135" s="44"/>
      <c r="AQ2135" s="44"/>
      <c r="AS2135" s="44"/>
      <c r="BM2135" s="44"/>
    </row>
    <row r="2136" spans="3:65" ht="12" customHeight="1">
      <c r="C2136" s="63"/>
      <c r="AB2136" s="49"/>
      <c r="AF2136" s="44"/>
      <c r="AQ2136" s="44"/>
      <c r="AS2136" s="44"/>
      <c r="BM2136" s="44"/>
    </row>
    <row r="2137" spans="3:65" ht="12" customHeight="1">
      <c r="C2137" s="63"/>
      <c r="AB2137" s="49"/>
      <c r="AF2137" s="44"/>
      <c r="AQ2137" s="44"/>
      <c r="AS2137" s="44"/>
      <c r="BM2137" s="44"/>
    </row>
    <row r="2138" spans="3:65" ht="12" customHeight="1">
      <c r="C2138" s="63"/>
      <c r="AB2138" s="49"/>
      <c r="AF2138" s="44"/>
      <c r="AQ2138" s="44"/>
      <c r="AS2138" s="44"/>
      <c r="BM2138" s="44"/>
    </row>
    <row r="2139" spans="3:65" ht="12" customHeight="1">
      <c r="C2139" s="63"/>
      <c r="AB2139" s="49"/>
      <c r="AF2139" s="44"/>
      <c r="AQ2139" s="44"/>
      <c r="AS2139" s="44"/>
      <c r="BM2139" s="44"/>
    </row>
    <row r="2140" spans="3:65" ht="12" customHeight="1">
      <c r="C2140" s="63"/>
      <c r="AB2140" s="49"/>
      <c r="AF2140" s="44"/>
      <c r="AQ2140" s="44"/>
      <c r="AS2140" s="44"/>
      <c r="BM2140" s="44"/>
    </row>
    <row r="2141" spans="3:65" ht="12" customHeight="1">
      <c r="C2141" s="63"/>
      <c r="AB2141" s="49"/>
      <c r="AF2141" s="44"/>
      <c r="AQ2141" s="44"/>
      <c r="AS2141" s="44"/>
      <c r="BM2141" s="44"/>
    </row>
    <row r="2142" spans="3:65" ht="12" customHeight="1">
      <c r="C2142" s="63"/>
      <c r="AB2142" s="49"/>
      <c r="AF2142" s="44"/>
      <c r="AQ2142" s="44"/>
      <c r="AS2142" s="44"/>
      <c r="BM2142" s="44"/>
    </row>
    <row r="2143" spans="3:65" ht="12" customHeight="1">
      <c r="C2143" s="63"/>
      <c r="AB2143" s="49"/>
      <c r="AF2143" s="44"/>
      <c r="AQ2143" s="44"/>
      <c r="AS2143" s="44"/>
      <c r="BM2143" s="44"/>
    </row>
    <row r="2144" spans="3:65" ht="12" customHeight="1">
      <c r="C2144" s="63"/>
      <c r="AB2144" s="49"/>
      <c r="AF2144" s="44"/>
      <c r="AQ2144" s="44"/>
      <c r="AS2144" s="44"/>
      <c r="BM2144" s="44"/>
    </row>
    <row r="2145" spans="3:65" ht="12" customHeight="1">
      <c r="C2145" s="63"/>
      <c r="AB2145" s="49"/>
      <c r="AF2145" s="44"/>
      <c r="AQ2145" s="44"/>
      <c r="AS2145" s="44"/>
      <c r="BM2145" s="44"/>
    </row>
    <row r="2146" spans="3:65" ht="12" customHeight="1">
      <c r="C2146" s="63"/>
      <c r="AB2146" s="49"/>
      <c r="AF2146" s="44"/>
      <c r="AQ2146" s="44"/>
      <c r="AS2146" s="44"/>
      <c r="BM2146" s="44"/>
    </row>
    <row r="2147" spans="3:65" ht="12" customHeight="1">
      <c r="C2147" s="63"/>
      <c r="AB2147" s="49"/>
      <c r="AF2147" s="44"/>
      <c r="AQ2147" s="44"/>
      <c r="AS2147" s="44"/>
      <c r="BM2147" s="44"/>
    </row>
    <row r="2148" spans="3:65" ht="12" customHeight="1">
      <c r="C2148" s="63"/>
      <c r="AB2148" s="49"/>
      <c r="AF2148" s="44"/>
      <c r="AQ2148" s="44"/>
      <c r="AS2148" s="44"/>
      <c r="BM2148" s="44"/>
    </row>
    <row r="2149" spans="3:65" ht="12" customHeight="1">
      <c r="C2149" s="63"/>
      <c r="AB2149" s="49"/>
      <c r="AF2149" s="44"/>
      <c r="AQ2149" s="44"/>
      <c r="AS2149" s="44"/>
      <c r="BM2149" s="44"/>
    </row>
    <row r="2150" spans="3:65" ht="12" customHeight="1">
      <c r="C2150" s="63"/>
      <c r="AB2150" s="49"/>
      <c r="AF2150" s="44"/>
      <c r="AQ2150" s="44"/>
      <c r="AS2150" s="44"/>
      <c r="BM2150" s="44"/>
    </row>
    <row r="2151" spans="3:65" ht="12" customHeight="1">
      <c r="C2151" s="63"/>
      <c r="AB2151" s="49"/>
      <c r="AF2151" s="44"/>
      <c r="AQ2151" s="44"/>
      <c r="AS2151" s="44"/>
      <c r="BM2151" s="44"/>
    </row>
    <row r="2152" spans="3:65" ht="12" customHeight="1">
      <c r="C2152" s="63"/>
      <c r="AB2152" s="49"/>
      <c r="AF2152" s="44"/>
      <c r="AQ2152" s="44"/>
      <c r="AS2152" s="44"/>
      <c r="BM2152" s="44"/>
    </row>
    <row r="2153" spans="3:65" ht="12" customHeight="1">
      <c r="C2153" s="63"/>
      <c r="AB2153" s="49"/>
      <c r="AF2153" s="44"/>
      <c r="AQ2153" s="44"/>
      <c r="AS2153" s="44"/>
      <c r="BM2153" s="44"/>
    </row>
    <row r="2154" spans="3:65" ht="12" customHeight="1">
      <c r="C2154" s="63"/>
      <c r="AB2154" s="49"/>
      <c r="AF2154" s="44"/>
      <c r="AQ2154" s="44"/>
      <c r="AS2154" s="44"/>
      <c r="BM2154" s="44"/>
    </row>
    <row r="2155" spans="3:65" ht="12" customHeight="1">
      <c r="C2155" s="63"/>
      <c r="AB2155" s="49"/>
      <c r="AF2155" s="44"/>
      <c r="AQ2155" s="44"/>
      <c r="AS2155" s="44"/>
      <c r="BM2155" s="44"/>
    </row>
    <row r="2156" spans="3:65" ht="12" customHeight="1">
      <c r="C2156" s="63"/>
      <c r="AB2156" s="49"/>
      <c r="AF2156" s="44"/>
      <c r="AQ2156" s="44"/>
      <c r="AS2156" s="44"/>
      <c r="BM2156" s="44"/>
    </row>
    <row r="2157" spans="3:65" ht="12" customHeight="1">
      <c r="C2157" s="63"/>
      <c r="AB2157" s="49"/>
      <c r="AF2157" s="44"/>
      <c r="AQ2157" s="44"/>
      <c r="AS2157" s="44"/>
      <c r="BM2157" s="44"/>
    </row>
    <row r="2158" spans="3:65" ht="12" customHeight="1">
      <c r="C2158" s="63"/>
      <c r="AB2158" s="49"/>
      <c r="AF2158" s="44"/>
      <c r="AQ2158" s="44"/>
      <c r="AS2158" s="44"/>
      <c r="BM2158" s="44"/>
    </row>
    <row r="2159" spans="3:65" ht="12" customHeight="1">
      <c r="C2159" s="63"/>
      <c r="AB2159" s="49"/>
      <c r="AF2159" s="44"/>
      <c r="AQ2159" s="44"/>
      <c r="AS2159" s="44"/>
      <c r="BM2159" s="44"/>
    </row>
    <row r="2160" spans="3:65" ht="12" customHeight="1">
      <c r="C2160" s="63"/>
      <c r="AB2160" s="49"/>
      <c r="AF2160" s="44"/>
      <c r="AQ2160" s="44"/>
      <c r="AS2160" s="44"/>
      <c r="BM2160" s="44"/>
    </row>
    <row r="2161" spans="3:65" ht="12" customHeight="1">
      <c r="C2161" s="63"/>
      <c r="AB2161" s="49"/>
      <c r="AF2161" s="44"/>
      <c r="AQ2161" s="44"/>
      <c r="AS2161" s="44"/>
      <c r="BM2161" s="44"/>
    </row>
    <row r="2162" spans="3:65" ht="12" customHeight="1">
      <c r="C2162" s="63"/>
      <c r="AB2162" s="49"/>
      <c r="AF2162" s="44"/>
      <c r="AQ2162" s="44"/>
      <c r="AS2162" s="44"/>
      <c r="BM2162" s="44"/>
    </row>
    <row r="2163" spans="3:65" ht="12" customHeight="1">
      <c r="C2163" s="63"/>
      <c r="AB2163" s="49"/>
      <c r="AF2163" s="44"/>
      <c r="AQ2163" s="44"/>
      <c r="AS2163" s="44"/>
      <c r="BM2163" s="44"/>
    </row>
    <row r="2164" spans="3:65" ht="12" customHeight="1">
      <c r="C2164" s="63"/>
      <c r="AB2164" s="49"/>
      <c r="AF2164" s="44"/>
      <c r="AQ2164" s="44"/>
      <c r="AS2164" s="44"/>
      <c r="BM2164" s="44"/>
    </row>
    <row r="2165" spans="3:65" ht="12" customHeight="1">
      <c r="C2165" s="63"/>
      <c r="AB2165" s="49"/>
      <c r="AF2165" s="44"/>
      <c r="AQ2165" s="44"/>
      <c r="AS2165" s="44"/>
      <c r="BM2165" s="44"/>
    </row>
    <row r="2166" spans="3:65" ht="12" customHeight="1">
      <c r="C2166" s="63"/>
      <c r="AB2166" s="49"/>
      <c r="AF2166" s="44"/>
      <c r="AQ2166" s="44"/>
      <c r="AS2166" s="44"/>
      <c r="BM2166" s="44"/>
    </row>
    <row r="2167" spans="3:65" ht="12" customHeight="1">
      <c r="C2167" s="63"/>
      <c r="AB2167" s="49"/>
      <c r="AF2167" s="44"/>
      <c r="AQ2167" s="44"/>
      <c r="AS2167" s="44"/>
      <c r="BM2167" s="44"/>
    </row>
    <row r="2168" spans="3:65" ht="12" customHeight="1">
      <c r="C2168" s="63"/>
      <c r="AB2168" s="49"/>
      <c r="AF2168" s="44"/>
      <c r="AQ2168" s="44"/>
      <c r="AS2168" s="44"/>
      <c r="BM2168" s="44"/>
    </row>
    <row r="2169" spans="3:65" ht="12" customHeight="1">
      <c r="C2169" s="63"/>
      <c r="AB2169" s="49"/>
      <c r="AF2169" s="44"/>
      <c r="AQ2169" s="44"/>
      <c r="AS2169" s="44"/>
      <c r="BM2169" s="44"/>
    </row>
    <row r="2170" spans="3:65" ht="12" customHeight="1">
      <c r="C2170" s="63"/>
      <c r="AB2170" s="49"/>
      <c r="AF2170" s="44"/>
      <c r="AQ2170" s="44"/>
      <c r="AS2170" s="44"/>
      <c r="BM2170" s="44"/>
    </row>
    <row r="2171" spans="3:65" ht="12" customHeight="1">
      <c r="C2171" s="63"/>
      <c r="AB2171" s="49"/>
      <c r="AF2171" s="44"/>
      <c r="AQ2171" s="44"/>
      <c r="AS2171" s="44"/>
      <c r="BM2171" s="44"/>
    </row>
    <row r="2172" spans="3:65" ht="12" customHeight="1">
      <c r="C2172" s="63"/>
      <c r="AB2172" s="49"/>
      <c r="AF2172" s="44"/>
      <c r="AQ2172" s="44"/>
      <c r="AS2172" s="44"/>
      <c r="BM2172" s="44"/>
    </row>
    <row r="2173" spans="3:65" ht="12" customHeight="1">
      <c r="C2173" s="63"/>
      <c r="AB2173" s="49"/>
      <c r="AF2173" s="44"/>
      <c r="AQ2173" s="44"/>
      <c r="AS2173" s="44"/>
      <c r="BM2173" s="44"/>
    </row>
    <row r="2174" spans="3:65" ht="12" customHeight="1">
      <c r="C2174" s="63"/>
      <c r="AB2174" s="49"/>
      <c r="AF2174" s="44"/>
      <c r="AQ2174" s="44"/>
      <c r="AS2174" s="44"/>
      <c r="BM2174" s="44"/>
    </row>
    <row r="2175" spans="3:65" ht="12" customHeight="1">
      <c r="C2175" s="63"/>
      <c r="AB2175" s="49"/>
      <c r="AF2175" s="44"/>
      <c r="AQ2175" s="44"/>
      <c r="AS2175" s="44"/>
      <c r="BM2175" s="44"/>
    </row>
    <row r="2176" spans="3:65" ht="12" customHeight="1">
      <c r="C2176" s="63"/>
      <c r="AB2176" s="49"/>
      <c r="AF2176" s="44"/>
      <c r="AQ2176" s="44"/>
      <c r="AS2176" s="44"/>
      <c r="BM2176" s="44"/>
    </row>
    <row r="2177" spans="3:65" ht="12" customHeight="1">
      <c r="C2177" s="63"/>
      <c r="AB2177" s="49"/>
      <c r="AF2177" s="44"/>
      <c r="AQ2177" s="44"/>
      <c r="AS2177" s="44"/>
      <c r="BM2177" s="44"/>
    </row>
    <row r="2178" spans="3:65" ht="12" customHeight="1">
      <c r="C2178" s="63"/>
      <c r="AB2178" s="49"/>
      <c r="AF2178" s="44"/>
      <c r="AQ2178" s="44"/>
      <c r="AS2178" s="44"/>
      <c r="BM2178" s="44"/>
    </row>
    <row r="2179" spans="3:65" ht="12" customHeight="1">
      <c r="C2179" s="63"/>
      <c r="AB2179" s="49"/>
      <c r="AF2179" s="44"/>
      <c r="AQ2179" s="44"/>
      <c r="AS2179" s="44"/>
      <c r="BM2179" s="44"/>
    </row>
    <row r="2180" spans="3:65" ht="12" customHeight="1">
      <c r="C2180" s="63"/>
      <c r="AB2180" s="49"/>
      <c r="AF2180" s="44"/>
      <c r="AQ2180" s="44"/>
      <c r="AS2180" s="44"/>
      <c r="BM2180" s="44"/>
    </row>
    <row r="2181" spans="3:65" ht="12" customHeight="1">
      <c r="C2181" s="63"/>
      <c r="AB2181" s="49"/>
      <c r="AF2181" s="44"/>
      <c r="AQ2181" s="44"/>
      <c r="AS2181" s="44"/>
      <c r="BM2181" s="44"/>
    </row>
    <row r="2182" spans="3:65" ht="12" customHeight="1">
      <c r="C2182" s="63"/>
      <c r="AB2182" s="49"/>
      <c r="AF2182" s="44"/>
      <c r="AQ2182" s="44"/>
      <c r="AS2182" s="44"/>
      <c r="BM2182" s="44"/>
    </row>
    <row r="2183" spans="3:65" ht="12" customHeight="1">
      <c r="C2183" s="63"/>
      <c r="AB2183" s="49"/>
      <c r="AF2183" s="44"/>
      <c r="AQ2183" s="44"/>
      <c r="AS2183" s="44"/>
      <c r="BM2183" s="44"/>
    </row>
    <row r="2184" spans="3:65" ht="12" customHeight="1">
      <c r="C2184" s="63"/>
      <c r="AB2184" s="49"/>
      <c r="AF2184" s="44"/>
      <c r="AQ2184" s="44"/>
      <c r="AS2184" s="44"/>
      <c r="BM2184" s="44"/>
    </row>
    <row r="2185" spans="3:65" ht="12" customHeight="1">
      <c r="C2185" s="63"/>
      <c r="AB2185" s="49"/>
      <c r="AF2185" s="44"/>
      <c r="AQ2185" s="44"/>
      <c r="AS2185" s="44"/>
      <c r="BM2185" s="44"/>
    </row>
    <row r="2186" spans="3:65" ht="12" customHeight="1">
      <c r="C2186" s="63"/>
      <c r="AB2186" s="49"/>
      <c r="AF2186" s="44"/>
      <c r="AQ2186" s="44"/>
      <c r="AS2186" s="44"/>
      <c r="BM2186" s="44"/>
    </row>
    <row r="2187" spans="3:65" ht="12" customHeight="1">
      <c r="C2187" s="63"/>
      <c r="AB2187" s="49"/>
      <c r="AF2187" s="44"/>
      <c r="AQ2187" s="44"/>
      <c r="AS2187" s="44"/>
      <c r="BM2187" s="44"/>
    </row>
    <row r="2188" spans="3:65" ht="12" customHeight="1">
      <c r="C2188" s="63"/>
      <c r="AB2188" s="49"/>
      <c r="AF2188" s="44"/>
      <c r="AQ2188" s="44"/>
      <c r="AS2188" s="44"/>
      <c r="BM2188" s="44"/>
    </row>
    <row r="2189" spans="3:65" ht="12" customHeight="1">
      <c r="C2189" s="63"/>
      <c r="AB2189" s="49"/>
      <c r="AF2189" s="44"/>
      <c r="AQ2189" s="44"/>
      <c r="AS2189" s="44"/>
      <c r="BM2189" s="44"/>
    </row>
    <row r="2190" spans="3:65" ht="12" customHeight="1">
      <c r="C2190" s="63"/>
      <c r="AB2190" s="49"/>
      <c r="AF2190" s="44"/>
      <c r="AQ2190" s="44"/>
      <c r="AS2190" s="44"/>
      <c r="BM2190" s="44"/>
    </row>
    <row r="2191" spans="3:65" ht="12" customHeight="1">
      <c r="C2191" s="63"/>
      <c r="AB2191" s="49"/>
      <c r="AF2191" s="44"/>
      <c r="AQ2191" s="44"/>
      <c r="AS2191" s="44"/>
      <c r="BM2191" s="44"/>
    </row>
    <row r="2192" spans="3:65" ht="12" customHeight="1">
      <c r="C2192" s="63"/>
      <c r="AB2192" s="49"/>
      <c r="AF2192" s="44"/>
      <c r="AQ2192" s="44"/>
      <c r="AS2192" s="44"/>
      <c r="BM2192" s="44"/>
    </row>
    <row r="2193" spans="3:65" ht="12" customHeight="1">
      <c r="C2193" s="63"/>
      <c r="AB2193" s="49"/>
      <c r="AF2193" s="44"/>
      <c r="AQ2193" s="44"/>
      <c r="AS2193" s="44"/>
      <c r="BM2193" s="44"/>
    </row>
    <row r="2194" spans="3:65" ht="12" customHeight="1">
      <c r="C2194" s="63"/>
      <c r="AB2194" s="49"/>
      <c r="AF2194" s="44"/>
      <c r="AQ2194" s="44"/>
      <c r="AS2194" s="44"/>
      <c r="BM2194" s="44"/>
    </row>
    <row r="2195" spans="3:65" ht="12" customHeight="1">
      <c r="C2195" s="63"/>
      <c r="AB2195" s="49"/>
      <c r="AF2195" s="44"/>
      <c r="AQ2195" s="44"/>
      <c r="AS2195" s="44"/>
      <c r="BM2195" s="44"/>
    </row>
    <row r="2196" spans="3:65" ht="12" customHeight="1">
      <c r="C2196" s="63"/>
      <c r="AB2196" s="49"/>
      <c r="AF2196" s="44"/>
      <c r="AQ2196" s="44"/>
      <c r="AS2196" s="44"/>
      <c r="BM2196" s="44"/>
    </row>
    <row r="2197" spans="3:65" ht="12" customHeight="1">
      <c r="C2197" s="63"/>
      <c r="AB2197" s="49"/>
      <c r="AF2197" s="44"/>
      <c r="AQ2197" s="44"/>
      <c r="AS2197" s="44"/>
      <c r="BM2197" s="44"/>
    </row>
    <row r="2198" spans="3:65" ht="12" customHeight="1">
      <c r="C2198" s="63"/>
      <c r="AB2198" s="49"/>
      <c r="AF2198" s="44"/>
      <c r="AQ2198" s="44"/>
      <c r="AS2198" s="44"/>
      <c r="BM2198" s="44"/>
    </row>
    <row r="2199" spans="3:65" ht="12" customHeight="1">
      <c r="C2199" s="63"/>
      <c r="AB2199" s="49"/>
      <c r="AF2199" s="44"/>
      <c r="AQ2199" s="44"/>
      <c r="AS2199" s="44"/>
      <c r="BM2199" s="44"/>
    </row>
    <row r="2200" spans="3:65" ht="12" customHeight="1">
      <c r="C2200" s="63"/>
      <c r="AB2200" s="49"/>
      <c r="AF2200" s="44"/>
      <c r="AQ2200" s="44"/>
      <c r="AS2200" s="44"/>
      <c r="BM2200" s="44"/>
    </row>
    <row r="2201" spans="3:65" ht="12" customHeight="1">
      <c r="C2201" s="63"/>
      <c r="AB2201" s="49"/>
      <c r="AF2201" s="44"/>
      <c r="AQ2201" s="44"/>
      <c r="AS2201" s="44"/>
      <c r="BM2201" s="44"/>
    </row>
    <row r="2202" spans="3:65" ht="12" customHeight="1">
      <c r="C2202" s="63"/>
      <c r="AB2202" s="49"/>
      <c r="AF2202" s="44"/>
      <c r="AQ2202" s="44"/>
      <c r="AS2202" s="44"/>
      <c r="BM2202" s="44"/>
    </row>
    <row r="2203" spans="3:65" ht="12" customHeight="1">
      <c r="C2203" s="63"/>
      <c r="AB2203" s="49"/>
      <c r="AF2203" s="44"/>
      <c r="AQ2203" s="44"/>
      <c r="AS2203" s="44"/>
      <c r="BM2203" s="44"/>
    </row>
    <row r="2204" spans="3:65" ht="12" customHeight="1">
      <c r="C2204" s="63"/>
      <c r="AB2204" s="49"/>
      <c r="AF2204" s="44"/>
      <c r="AQ2204" s="44"/>
      <c r="AS2204" s="44"/>
      <c r="BM2204" s="44"/>
    </row>
    <row r="2205" spans="3:65" ht="12" customHeight="1">
      <c r="C2205" s="63"/>
      <c r="AB2205" s="49"/>
      <c r="AF2205" s="44"/>
      <c r="AQ2205" s="44"/>
      <c r="AS2205" s="44"/>
      <c r="BM2205" s="44"/>
    </row>
    <row r="2206" spans="3:65" ht="12" customHeight="1">
      <c r="C2206" s="63"/>
      <c r="AB2206" s="49"/>
      <c r="AF2206" s="44"/>
      <c r="AQ2206" s="44"/>
      <c r="AS2206" s="44"/>
      <c r="BM2206" s="44"/>
    </row>
    <row r="2207" spans="3:65" ht="12" customHeight="1">
      <c r="C2207" s="63"/>
      <c r="AB2207" s="49"/>
      <c r="AF2207" s="44"/>
      <c r="AQ2207" s="44"/>
      <c r="AS2207" s="44"/>
      <c r="BM2207" s="44"/>
    </row>
    <row r="2208" spans="3:65" ht="12" customHeight="1">
      <c r="C2208" s="63"/>
      <c r="AB2208" s="49"/>
      <c r="AF2208" s="44"/>
      <c r="AQ2208" s="44"/>
      <c r="AS2208" s="44"/>
      <c r="BM2208" s="44"/>
    </row>
    <row r="2209" spans="3:65" ht="12" customHeight="1">
      <c r="C2209" s="63"/>
      <c r="AB2209" s="49"/>
      <c r="AF2209" s="44"/>
      <c r="AQ2209" s="44"/>
      <c r="AS2209" s="44"/>
      <c r="BM2209" s="44"/>
    </row>
    <row r="2210" spans="3:65" ht="12" customHeight="1">
      <c r="C2210" s="63"/>
      <c r="AB2210" s="49"/>
      <c r="AF2210" s="44"/>
      <c r="AQ2210" s="44"/>
      <c r="AS2210" s="44"/>
      <c r="BM2210" s="44"/>
    </row>
    <row r="2211" spans="3:65" ht="12" customHeight="1">
      <c r="C2211" s="63"/>
      <c r="AB2211" s="49"/>
      <c r="AF2211" s="44"/>
      <c r="AQ2211" s="44"/>
      <c r="AS2211" s="44"/>
      <c r="BM2211" s="44"/>
    </row>
    <row r="2212" spans="3:65" ht="12" customHeight="1">
      <c r="C2212" s="63"/>
      <c r="AB2212" s="49"/>
      <c r="AF2212" s="44"/>
      <c r="AQ2212" s="44"/>
      <c r="AS2212" s="44"/>
      <c r="BM2212" s="44"/>
    </row>
    <row r="2213" spans="3:65" ht="12" customHeight="1">
      <c r="C2213" s="63"/>
      <c r="AB2213" s="49"/>
      <c r="AF2213" s="44"/>
      <c r="AQ2213" s="44"/>
      <c r="AS2213" s="44"/>
      <c r="BM2213" s="44"/>
    </row>
    <row r="2214" spans="3:65" ht="12" customHeight="1">
      <c r="C2214" s="63"/>
      <c r="AB2214" s="49"/>
      <c r="AF2214" s="44"/>
      <c r="AQ2214" s="44"/>
      <c r="AS2214" s="44"/>
      <c r="BM2214" s="44"/>
    </row>
    <row r="2215" spans="3:65" ht="12" customHeight="1">
      <c r="C2215" s="63"/>
      <c r="AB2215" s="49"/>
      <c r="AF2215" s="44"/>
      <c r="AQ2215" s="44"/>
      <c r="AS2215" s="44"/>
      <c r="BM2215" s="44"/>
    </row>
    <row r="2216" spans="3:65" ht="12" customHeight="1">
      <c r="C2216" s="63"/>
      <c r="AB2216" s="49"/>
      <c r="AF2216" s="44"/>
      <c r="AQ2216" s="44"/>
      <c r="AS2216" s="44"/>
      <c r="BM2216" s="44"/>
    </row>
    <row r="2217" spans="3:65" ht="12" customHeight="1">
      <c r="C2217" s="63"/>
      <c r="AB2217" s="49"/>
      <c r="AF2217" s="44"/>
      <c r="AQ2217" s="44"/>
      <c r="AS2217" s="44"/>
      <c r="BM2217" s="44"/>
    </row>
    <row r="2218" spans="3:65" ht="12" customHeight="1">
      <c r="C2218" s="63"/>
      <c r="AB2218" s="49"/>
      <c r="AF2218" s="44"/>
      <c r="AQ2218" s="44"/>
      <c r="AS2218" s="44"/>
      <c r="BM2218" s="44"/>
    </row>
    <row r="2219" spans="3:65" ht="12" customHeight="1">
      <c r="C2219" s="63"/>
      <c r="AB2219" s="49"/>
      <c r="AF2219" s="44"/>
      <c r="AQ2219" s="44"/>
      <c r="AS2219" s="44"/>
      <c r="BM2219" s="44"/>
    </row>
    <row r="2220" spans="3:65" ht="12" customHeight="1">
      <c r="C2220" s="63"/>
      <c r="AB2220" s="49"/>
      <c r="AF2220" s="44"/>
      <c r="AQ2220" s="44"/>
      <c r="AS2220" s="44"/>
      <c r="BM2220" s="44"/>
    </row>
    <row r="2221" spans="3:65" ht="12" customHeight="1">
      <c r="C2221" s="63"/>
      <c r="AB2221" s="49"/>
      <c r="AF2221" s="44"/>
      <c r="AQ2221" s="44"/>
      <c r="AS2221" s="44"/>
      <c r="BM2221" s="44"/>
    </row>
    <row r="2222" spans="3:65" ht="12" customHeight="1">
      <c r="C2222" s="63"/>
      <c r="AB2222" s="49"/>
      <c r="AF2222" s="44"/>
      <c r="AQ2222" s="44"/>
      <c r="AS2222" s="44"/>
      <c r="BM2222" s="44"/>
    </row>
    <row r="2223" spans="3:65" ht="12" customHeight="1">
      <c r="C2223" s="63"/>
      <c r="AB2223" s="49"/>
      <c r="AF2223" s="44"/>
      <c r="AQ2223" s="44"/>
      <c r="AS2223" s="44"/>
      <c r="BM2223" s="44"/>
    </row>
    <row r="2224" spans="3:65" ht="12" customHeight="1">
      <c r="C2224" s="63"/>
      <c r="AB2224" s="49"/>
      <c r="AF2224" s="44"/>
      <c r="AQ2224" s="44"/>
      <c r="AS2224" s="44"/>
      <c r="BM2224" s="44"/>
    </row>
    <row r="2225" spans="3:65" ht="12" customHeight="1">
      <c r="C2225" s="63"/>
      <c r="AB2225" s="49"/>
      <c r="AF2225" s="44"/>
      <c r="AQ2225" s="44"/>
      <c r="AS2225" s="44"/>
      <c r="BM2225" s="44"/>
    </row>
    <row r="2226" spans="3:65" ht="12" customHeight="1">
      <c r="C2226" s="63"/>
      <c r="AB2226" s="49"/>
      <c r="AF2226" s="44"/>
      <c r="AQ2226" s="44"/>
      <c r="AS2226" s="44"/>
      <c r="BM2226" s="44"/>
    </row>
    <row r="2227" spans="3:65" ht="12" customHeight="1">
      <c r="C2227" s="63"/>
      <c r="AB2227" s="49"/>
      <c r="AF2227" s="44"/>
      <c r="AQ2227" s="44"/>
      <c r="AS2227" s="44"/>
      <c r="BM2227" s="44"/>
    </row>
    <row r="2228" spans="3:65" ht="12" customHeight="1">
      <c r="C2228" s="63"/>
      <c r="AB2228" s="49"/>
      <c r="AF2228" s="44"/>
      <c r="AQ2228" s="44"/>
      <c r="AS2228" s="44"/>
      <c r="BM2228" s="44"/>
    </row>
    <row r="2229" spans="3:65" ht="12" customHeight="1">
      <c r="C2229" s="63"/>
      <c r="AB2229" s="49"/>
      <c r="AF2229" s="44"/>
      <c r="AQ2229" s="44"/>
      <c r="AS2229" s="44"/>
      <c r="BM2229" s="44"/>
    </row>
    <row r="2230" spans="3:65" ht="12" customHeight="1">
      <c r="C2230" s="63"/>
      <c r="AB2230" s="49"/>
      <c r="AF2230" s="44"/>
      <c r="AQ2230" s="44"/>
      <c r="AS2230" s="44"/>
      <c r="BM2230" s="44"/>
    </row>
    <row r="2231" spans="3:65" ht="12" customHeight="1">
      <c r="C2231" s="63"/>
      <c r="AB2231" s="49"/>
      <c r="AF2231" s="44"/>
      <c r="AQ2231" s="44"/>
      <c r="AS2231" s="44"/>
      <c r="BM2231" s="44"/>
    </row>
    <row r="2232" spans="3:65" ht="12" customHeight="1">
      <c r="C2232" s="63"/>
      <c r="AB2232" s="49"/>
      <c r="AF2232" s="44"/>
      <c r="AQ2232" s="44"/>
      <c r="AS2232" s="44"/>
      <c r="BM2232" s="44"/>
    </row>
    <row r="2233" spans="3:65" ht="12" customHeight="1">
      <c r="C2233" s="63"/>
      <c r="AB2233" s="49"/>
      <c r="AF2233" s="44"/>
      <c r="AQ2233" s="44"/>
      <c r="AS2233" s="44"/>
      <c r="BM2233" s="44"/>
    </row>
    <row r="2234" spans="3:65" ht="12" customHeight="1">
      <c r="C2234" s="63"/>
      <c r="AB2234" s="49"/>
      <c r="AF2234" s="44"/>
      <c r="AQ2234" s="44"/>
      <c r="AS2234" s="44"/>
      <c r="BM2234" s="44"/>
    </row>
    <row r="2235" spans="3:65" ht="12" customHeight="1">
      <c r="C2235" s="63"/>
      <c r="AB2235" s="49"/>
      <c r="AF2235" s="44"/>
      <c r="AQ2235" s="44"/>
      <c r="AS2235" s="44"/>
      <c r="BM2235" s="44"/>
    </row>
    <row r="2236" spans="3:65" ht="12" customHeight="1">
      <c r="C2236" s="63"/>
      <c r="AB2236" s="49"/>
      <c r="AF2236" s="44"/>
      <c r="AQ2236" s="44"/>
      <c r="AS2236" s="44"/>
      <c r="BM2236" s="44"/>
    </row>
    <row r="2237" spans="3:65" ht="12" customHeight="1">
      <c r="C2237" s="63"/>
      <c r="AB2237" s="49"/>
      <c r="AF2237" s="44"/>
      <c r="AQ2237" s="44"/>
      <c r="AS2237" s="44"/>
      <c r="BM2237" s="44"/>
    </row>
    <row r="2238" spans="3:65" ht="12" customHeight="1">
      <c r="C2238" s="63"/>
      <c r="AB2238" s="49"/>
      <c r="AF2238" s="44"/>
      <c r="AQ2238" s="44"/>
      <c r="AS2238" s="44"/>
      <c r="BM2238" s="44"/>
    </row>
    <row r="2239" spans="3:65" ht="12" customHeight="1">
      <c r="C2239" s="63"/>
      <c r="AB2239" s="49"/>
      <c r="AF2239" s="44"/>
      <c r="AQ2239" s="44"/>
      <c r="AS2239" s="44"/>
      <c r="BM2239" s="44"/>
    </row>
    <row r="2240" spans="3:65" ht="12" customHeight="1">
      <c r="C2240" s="63"/>
      <c r="AB2240" s="49"/>
      <c r="AF2240" s="44"/>
      <c r="AQ2240" s="44"/>
      <c r="AS2240" s="44"/>
      <c r="BM2240" s="44"/>
    </row>
    <row r="2241" spans="3:65" ht="12" customHeight="1">
      <c r="C2241" s="63"/>
      <c r="AB2241" s="49"/>
      <c r="AF2241" s="44"/>
      <c r="AQ2241" s="44"/>
      <c r="AS2241" s="44"/>
      <c r="BM2241" s="44"/>
    </row>
    <row r="2242" spans="3:65" ht="12" customHeight="1">
      <c r="C2242" s="63"/>
      <c r="AB2242" s="49"/>
      <c r="AF2242" s="44"/>
      <c r="AQ2242" s="44"/>
      <c r="AS2242" s="44"/>
      <c r="BM2242" s="44"/>
    </row>
    <row r="2243" spans="3:65" ht="12" customHeight="1">
      <c r="C2243" s="63"/>
      <c r="AB2243" s="49"/>
      <c r="AF2243" s="44"/>
      <c r="AQ2243" s="44"/>
      <c r="AS2243" s="44"/>
      <c r="BM2243" s="44"/>
    </row>
    <row r="2244" spans="3:65" ht="12" customHeight="1">
      <c r="C2244" s="63"/>
      <c r="AB2244" s="49"/>
      <c r="AF2244" s="44"/>
      <c r="AQ2244" s="44"/>
      <c r="AS2244" s="44"/>
      <c r="BM2244" s="44"/>
    </row>
    <row r="2245" spans="3:65" ht="12" customHeight="1">
      <c r="C2245" s="63"/>
      <c r="AB2245" s="49"/>
      <c r="AF2245" s="44"/>
      <c r="AQ2245" s="44"/>
      <c r="AS2245" s="44"/>
      <c r="BM2245" s="44"/>
    </row>
    <row r="2246" spans="3:65" ht="12" customHeight="1">
      <c r="C2246" s="63"/>
      <c r="AB2246" s="49"/>
      <c r="AF2246" s="44"/>
      <c r="AQ2246" s="44"/>
      <c r="AS2246" s="44"/>
      <c r="BM2246" s="44"/>
    </row>
    <row r="2247" spans="3:65" ht="12" customHeight="1">
      <c r="C2247" s="63"/>
      <c r="AB2247" s="49"/>
      <c r="AF2247" s="44"/>
      <c r="AQ2247" s="44"/>
      <c r="AS2247" s="44"/>
      <c r="BM2247" s="44"/>
    </row>
    <row r="2248" spans="3:65" ht="12" customHeight="1">
      <c r="C2248" s="63"/>
      <c r="AB2248" s="49"/>
      <c r="AF2248" s="44"/>
      <c r="AQ2248" s="44"/>
      <c r="AS2248" s="44"/>
      <c r="BM2248" s="44"/>
    </row>
    <row r="2249" spans="3:65" ht="12" customHeight="1">
      <c r="C2249" s="63"/>
      <c r="AB2249" s="49"/>
      <c r="AF2249" s="44"/>
      <c r="AQ2249" s="44"/>
      <c r="AS2249" s="44"/>
      <c r="BM2249" s="44"/>
    </row>
    <row r="2250" spans="3:65" ht="12" customHeight="1">
      <c r="C2250" s="63"/>
      <c r="AB2250" s="49"/>
      <c r="AF2250" s="44"/>
      <c r="AQ2250" s="44"/>
      <c r="AS2250" s="44"/>
      <c r="BM2250" s="44"/>
    </row>
    <row r="2251" spans="3:65" ht="12" customHeight="1">
      <c r="C2251" s="63"/>
      <c r="AB2251" s="49"/>
      <c r="AF2251" s="44"/>
      <c r="AQ2251" s="44"/>
      <c r="AS2251" s="44"/>
      <c r="BM2251" s="44"/>
    </row>
    <row r="2252" spans="3:65" ht="12" customHeight="1">
      <c r="C2252" s="63"/>
      <c r="AB2252" s="49"/>
      <c r="AF2252" s="44"/>
      <c r="AQ2252" s="44"/>
      <c r="AS2252" s="44"/>
      <c r="BM2252" s="44"/>
    </row>
    <row r="2253" spans="3:65" ht="12" customHeight="1">
      <c r="C2253" s="63"/>
      <c r="AB2253" s="49"/>
      <c r="AF2253" s="44"/>
      <c r="AQ2253" s="44"/>
      <c r="AS2253" s="44"/>
      <c r="BM2253" s="44"/>
    </row>
    <row r="2254" spans="3:65" ht="12" customHeight="1">
      <c r="C2254" s="63"/>
      <c r="AB2254" s="49"/>
      <c r="AF2254" s="44"/>
      <c r="AQ2254" s="44"/>
      <c r="AS2254" s="44"/>
      <c r="BM2254" s="44"/>
    </row>
    <row r="2255" spans="3:65" ht="12" customHeight="1">
      <c r="C2255" s="63"/>
      <c r="AB2255" s="49"/>
      <c r="AF2255" s="44"/>
      <c r="AQ2255" s="44"/>
      <c r="AS2255" s="44"/>
      <c r="BM2255" s="44"/>
    </row>
    <row r="2256" spans="3:65" ht="12" customHeight="1">
      <c r="C2256" s="63"/>
      <c r="AB2256" s="49"/>
      <c r="AF2256" s="44"/>
      <c r="AQ2256" s="44"/>
      <c r="AS2256" s="44"/>
      <c r="BM2256" s="44"/>
    </row>
    <row r="2257" spans="3:65" ht="12" customHeight="1">
      <c r="C2257" s="63"/>
      <c r="AB2257" s="49"/>
      <c r="AF2257" s="44"/>
      <c r="AQ2257" s="44"/>
      <c r="AS2257" s="44"/>
      <c r="BM2257" s="44"/>
    </row>
    <row r="2258" spans="3:65" ht="12" customHeight="1">
      <c r="C2258" s="63"/>
      <c r="AB2258" s="49"/>
      <c r="AF2258" s="44"/>
      <c r="AQ2258" s="44"/>
      <c r="AS2258" s="44"/>
      <c r="BM2258" s="44"/>
    </row>
    <row r="2259" spans="3:65" ht="12" customHeight="1">
      <c r="C2259" s="63"/>
      <c r="AB2259" s="49"/>
      <c r="AF2259" s="44"/>
      <c r="AQ2259" s="44"/>
      <c r="AS2259" s="44"/>
      <c r="BM2259" s="44"/>
    </row>
    <row r="2260" spans="3:65" ht="12" customHeight="1">
      <c r="C2260" s="63"/>
      <c r="AB2260" s="49"/>
      <c r="AF2260" s="44"/>
      <c r="AQ2260" s="44"/>
      <c r="AS2260" s="44"/>
      <c r="BM2260" s="44"/>
    </row>
    <row r="2261" spans="3:65" ht="12" customHeight="1">
      <c r="C2261" s="63"/>
      <c r="AB2261" s="49"/>
      <c r="AF2261" s="44"/>
      <c r="AQ2261" s="44"/>
      <c r="AS2261" s="44"/>
      <c r="BM2261" s="44"/>
    </row>
    <row r="2262" spans="3:65" ht="12" customHeight="1">
      <c r="C2262" s="63"/>
      <c r="AB2262" s="49"/>
      <c r="AF2262" s="44"/>
      <c r="AQ2262" s="44"/>
      <c r="AS2262" s="44"/>
      <c r="BM2262" s="44"/>
    </row>
    <row r="2263" spans="3:65" ht="12" customHeight="1">
      <c r="C2263" s="63"/>
      <c r="AB2263" s="49"/>
      <c r="AF2263" s="44"/>
      <c r="AQ2263" s="44"/>
      <c r="AS2263" s="44"/>
      <c r="BM2263" s="44"/>
    </row>
    <row r="2264" spans="3:65" ht="12" customHeight="1">
      <c r="C2264" s="63"/>
      <c r="AB2264" s="49"/>
      <c r="AF2264" s="44"/>
      <c r="AQ2264" s="44"/>
      <c r="AS2264" s="44"/>
      <c r="BM2264" s="44"/>
    </row>
    <row r="2265" spans="3:65" ht="12" customHeight="1">
      <c r="C2265" s="63"/>
      <c r="AB2265" s="49"/>
      <c r="AF2265" s="44"/>
      <c r="AQ2265" s="44"/>
      <c r="AS2265" s="44"/>
      <c r="BM2265" s="44"/>
    </row>
    <row r="2266" spans="3:65" ht="12" customHeight="1">
      <c r="C2266" s="63"/>
      <c r="AB2266" s="49"/>
      <c r="AF2266" s="44"/>
      <c r="AQ2266" s="44"/>
      <c r="AS2266" s="44"/>
      <c r="BM2266" s="44"/>
    </row>
    <row r="2267" spans="3:65" ht="12" customHeight="1">
      <c r="C2267" s="63"/>
      <c r="AB2267" s="49"/>
      <c r="AF2267" s="44"/>
      <c r="AQ2267" s="44"/>
      <c r="AS2267" s="44"/>
      <c r="BM2267" s="44"/>
    </row>
    <row r="2268" spans="3:65" ht="12" customHeight="1">
      <c r="C2268" s="63"/>
      <c r="AB2268" s="49"/>
      <c r="AF2268" s="44"/>
      <c r="AQ2268" s="44"/>
      <c r="AS2268" s="44"/>
      <c r="BM2268" s="44"/>
    </row>
    <row r="2269" spans="3:65" ht="12" customHeight="1">
      <c r="C2269" s="63"/>
      <c r="AB2269" s="49"/>
      <c r="AF2269" s="44"/>
      <c r="AQ2269" s="44"/>
      <c r="AS2269" s="44"/>
      <c r="BM2269" s="44"/>
    </row>
    <row r="2270" spans="3:65" ht="12" customHeight="1">
      <c r="C2270" s="63"/>
      <c r="AB2270" s="49"/>
      <c r="AF2270" s="44"/>
      <c r="AQ2270" s="44"/>
      <c r="AS2270" s="44"/>
      <c r="BM2270" s="44"/>
    </row>
    <row r="2271" spans="3:65" ht="12" customHeight="1">
      <c r="C2271" s="63"/>
      <c r="AB2271" s="49"/>
      <c r="AF2271" s="44"/>
      <c r="AQ2271" s="44"/>
      <c r="AS2271" s="44"/>
      <c r="BM2271" s="44"/>
    </row>
    <row r="2272" spans="3:65" ht="12" customHeight="1">
      <c r="C2272" s="63"/>
      <c r="AB2272" s="49"/>
      <c r="AF2272" s="44"/>
      <c r="AQ2272" s="44"/>
      <c r="AS2272" s="44"/>
      <c r="BM2272" s="44"/>
    </row>
    <row r="2273" spans="3:65" ht="12" customHeight="1">
      <c r="C2273" s="63"/>
      <c r="AB2273" s="49"/>
      <c r="AF2273" s="44"/>
      <c r="AQ2273" s="44"/>
      <c r="AS2273" s="44"/>
      <c r="BM2273" s="44"/>
    </row>
    <row r="2274" spans="3:65" ht="12" customHeight="1">
      <c r="C2274" s="63"/>
      <c r="AB2274" s="49"/>
      <c r="AF2274" s="44"/>
      <c r="AQ2274" s="44"/>
      <c r="AS2274" s="44"/>
      <c r="BM2274" s="44"/>
    </row>
    <row r="2275" spans="3:65" ht="12" customHeight="1">
      <c r="C2275" s="63"/>
      <c r="AB2275" s="49"/>
      <c r="AF2275" s="44"/>
      <c r="AQ2275" s="44"/>
      <c r="AS2275" s="44"/>
      <c r="BM2275" s="44"/>
    </row>
    <row r="2276" spans="3:65" ht="12" customHeight="1">
      <c r="C2276" s="63"/>
      <c r="AB2276" s="49"/>
      <c r="AF2276" s="44"/>
      <c r="AQ2276" s="44"/>
      <c r="AS2276" s="44"/>
      <c r="BM2276" s="44"/>
    </row>
    <row r="2277" spans="3:65" ht="12" customHeight="1">
      <c r="C2277" s="63"/>
      <c r="AB2277" s="49"/>
      <c r="AF2277" s="44"/>
      <c r="AQ2277" s="44"/>
      <c r="AS2277" s="44"/>
      <c r="BM2277" s="44"/>
    </row>
    <row r="2278" spans="3:65" ht="12" customHeight="1">
      <c r="C2278" s="63"/>
      <c r="AB2278" s="49"/>
      <c r="AF2278" s="44"/>
      <c r="AQ2278" s="44"/>
      <c r="AS2278" s="44"/>
      <c r="BM2278" s="44"/>
    </row>
    <row r="2279" spans="3:65" ht="12" customHeight="1">
      <c r="C2279" s="63"/>
      <c r="AB2279" s="49"/>
      <c r="AF2279" s="44"/>
      <c r="AQ2279" s="44"/>
      <c r="AS2279" s="44"/>
      <c r="BM2279" s="44"/>
    </row>
    <row r="2280" spans="3:65" ht="12" customHeight="1">
      <c r="C2280" s="63"/>
      <c r="AB2280" s="49"/>
      <c r="AF2280" s="44"/>
      <c r="AQ2280" s="44"/>
      <c r="AS2280" s="44"/>
      <c r="BM2280" s="44"/>
    </row>
    <row r="2281" spans="3:65" ht="12" customHeight="1">
      <c r="C2281" s="63"/>
      <c r="AB2281" s="49"/>
      <c r="AF2281" s="44"/>
      <c r="AQ2281" s="44"/>
      <c r="AS2281" s="44"/>
      <c r="BM2281" s="44"/>
    </row>
    <row r="2282" spans="3:65" ht="12" customHeight="1">
      <c r="C2282" s="63"/>
      <c r="AB2282" s="49"/>
      <c r="AF2282" s="44"/>
      <c r="AQ2282" s="44"/>
      <c r="AS2282" s="44"/>
      <c r="BM2282" s="44"/>
    </row>
    <row r="2283" spans="3:65" ht="12" customHeight="1">
      <c r="C2283" s="63"/>
      <c r="AB2283" s="49"/>
      <c r="AF2283" s="44"/>
      <c r="AQ2283" s="44"/>
      <c r="AS2283" s="44"/>
      <c r="BM2283" s="44"/>
    </row>
    <row r="2284" spans="3:65" ht="12" customHeight="1">
      <c r="C2284" s="63"/>
      <c r="AB2284" s="49"/>
      <c r="AF2284" s="44"/>
      <c r="AQ2284" s="44"/>
      <c r="AS2284" s="44"/>
      <c r="BM2284" s="44"/>
    </row>
    <row r="2285" spans="3:65" ht="12" customHeight="1">
      <c r="C2285" s="63"/>
      <c r="AB2285" s="49"/>
      <c r="AF2285" s="44"/>
      <c r="AQ2285" s="44"/>
      <c r="AS2285" s="44"/>
      <c r="BM2285" s="44"/>
    </row>
    <row r="2286" spans="3:65" ht="12" customHeight="1">
      <c r="C2286" s="63"/>
      <c r="AB2286" s="49"/>
      <c r="AF2286" s="44"/>
      <c r="AQ2286" s="44"/>
      <c r="AS2286" s="44"/>
      <c r="BM2286" s="44"/>
    </row>
    <row r="2287" spans="3:65" ht="12" customHeight="1">
      <c r="C2287" s="63"/>
      <c r="AB2287" s="49"/>
      <c r="AF2287" s="44"/>
      <c r="AQ2287" s="44"/>
      <c r="AS2287" s="44"/>
      <c r="BM2287" s="44"/>
    </row>
    <row r="2288" spans="3:65" ht="12" customHeight="1">
      <c r="C2288" s="63"/>
      <c r="AB2288" s="49"/>
      <c r="AF2288" s="44"/>
      <c r="AQ2288" s="44"/>
      <c r="AS2288" s="44"/>
      <c r="BM2288" s="44"/>
    </row>
    <row r="2289" spans="3:65" ht="12" customHeight="1">
      <c r="C2289" s="63"/>
      <c r="AB2289" s="49"/>
      <c r="AF2289" s="44"/>
      <c r="AQ2289" s="44"/>
      <c r="AS2289" s="44"/>
      <c r="BM2289" s="44"/>
    </row>
    <row r="2290" spans="3:65" ht="12" customHeight="1">
      <c r="C2290" s="63"/>
      <c r="AB2290" s="49"/>
      <c r="AF2290" s="44"/>
      <c r="AQ2290" s="44"/>
      <c r="AS2290" s="44"/>
      <c r="BM2290" s="44"/>
    </row>
    <row r="2291" spans="3:65" ht="12" customHeight="1">
      <c r="C2291" s="63"/>
      <c r="AB2291" s="49"/>
      <c r="AF2291" s="44"/>
      <c r="AQ2291" s="44"/>
      <c r="AS2291" s="44"/>
      <c r="BM2291" s="44"/>
    </row>
    <row r="2292" spans="3:65" ht="12" customHeight="1">
      <c r="C2292" s="63"/>
      <c r="AB2292" s="49"/>
      <c r="AF2292" s="44"/>
      <c r="AQ2292" s="44"/>
      <c r="AS2292" s="44"/>
      <c r="BM2292" s="44"/>
    </row>
    <row r="2293" spans="3:65" ht="12" customHeight="1">
      <c r="C2293" s="63"/>
      <c r="AB2293" s="49"/>
      <c r="AF2293" s="44"/>
      <c r="AQ2293" s="44"/>
      <c r="AS2293" s="44"/>
      <c r="BM2293" s="44"/>
    </row>
    <row r="2294" spans="3:65" ht="12" customHeight="1">
      <c r="C2294" s="63"/>
      <c r="AB2294" s="49"/>
      <c r="AF2294" s="44"/>
      <c r="AQ2294" s="44"/>
      <c r="AS2294" s="44"/>
      <c r="BM2294" s="44"/>
    </row>
    <row r="2295" spans="3:65" ht="12" customHeight="1">
      <c r="C2295" s="63"/>
      <c r="AB2295" s="49"/>
      <c r="AF2295" s="44"/>
      <c r="AQ2295" s="44"/>
      <c r="AS2295" s="44"/>
      <c r="BM2295" s="44"/>
    </row>
    <row r="2296" spans="3:65" ht="12" customHeight="1">
      <c r="C2296" s="63"/>
      <c r="AB2296" s="49"/>
      <c r="AF2296" s="44"/>
      <c r="AQ2296" s="44"/>
      <c r="AS2296" s="44"/>
      <c r="BM2296" s="44"/>
    </row>
    <row r="2297" spans="3:65" ht="12" customHeight="1">
      <c r="C2297" s="63"/>
      <c r="AB2297" s="49"/>
      <c r="AF2297" s="44"/>
      <c r="AQ2297" s="44"/>
      <c r="AS2297" s="44"/>
      <c r="BM2297" s="44"/>
    </row>
    <row r="2298" spans="3:65" ht="12" customHeight="1">
      <c r="C2298" s="63"/>
      <c r="AB2298" s="49"/>
      <c r="AF2298" s="44"/>
      <c r="AQ2298" s="44"/>
      <c r="AS2298" s="44"/>
      <c r="BM2298" s="44"/>
    </row>
    <row r="2299" spans="3:65" ht="12" customHeight="1">
      <c r="C2299" s="63"/>
      <c r="AB2299" s="49"/>
      <c r="AF2299" s="44"/>
      <c r="AQ2299" s="44"/>
      <c r="AS2299" s="44"/>
      <c r="BM2299" s="44"/>
    </row>
    <row r="2300" spans="3:65" ht="12" customHeight="1">
      <c r="C2300" s="63"/>
      <c r="AB2300" s="49"/>
      <c r="AF2300" s="44"/>
      <c r="AQ2300" s="44"/>
      <c r="AS2300" s="44"/>
      <c r="BM2300" s="44"/>
    </row>
    <row r="2301" spans="3:65" ht="12" customHeight="1">
      <c r="C2301" s="63"/>
      <c r="AB2301" s="49"/>
      <c r="AF2301" s="44"/>
      <c r="AQ2301" s="44"/>
      <c r="AS2301" s="44"/>
      <c r="BM2301" s="44"/>
    </row>
    <row r="2302" spans="3:65" ht="12" customHeight="1">
      <c r="C2302" s="63"/>
      <c r="AB2302" s="49"/>
      <c r="AF2302" s="44"/>
      <c r="AQ2302" s="44"/>
      <c r="AS2302" s="44"/>
      <c r="BM2302" s="44"/>
    </row>
    <row r="2303" spans="3:65" ht="12" customHeight="1">
      <c r="C2303" s="63"/>
      <c r="AB2303" s="49"/>
      <c r="AF2303" s="44"/>
      <c r="AQ2303" s="44"/>
      <c r="AS2303" s="44"/>
      <c r="BM2303" s="44"/>
    </row>
    <row r="2304" spans="3:65" ht="12" customHeight="1">
      <c r="C2304" s="63"/>
      <c r="AB2304" s="49"/>
      <c r="AF2304" s="44"/>
      <c r="AQ2304" s="44"/>
      <c r="AS2304" s="44"/>
      <c r="BM2304" s="44"/>
    </row>
    <row r="2305" spans="3:65" ht="12" customHeight="1">
      <c r="C2305" s="63"/>
      <c r="AB2305" s="49"/>
      <c r="AF2305" s="44"/>
      <c r="AQ2305" s="44"/>
      <c r="AS2305" s="44"/>
      <c r="BM2305" s="44"/>
    </row>
    <row r="2306" spans="3:65" ht="12" customHeight="1">
      <c r="C2306" s="63"/>
      <c r="AB2306" s="49"/>
      <c r="AF2306" s="44"/>
      <c r="AQ2306" s="44"/>
      <c r="AS2306" s="44"/>
      <c r="BM2306" s="44"/>
    </row>
    <row r="2307" spans="3:65" ht="12" customHeight="1">
      <c r="C2307" s="63"/>
      <c r="AB2307" s="49"/>
      <c r="AF2307" s="44"/>
      <c r="AQ2307" s="44"/>
      <c r="AS2307" s="44"/>
      <c r="BM2307" s="44"/>
    </row>
    <row r="2308" spans="3:65" ht="12" customHeight="1">
      <c r="C2308" s="63"/>
      <c r="AB2308" s="49"/>
      <c r="AF2308" s="44"/>
      <c r="AQ2308" s="44"/>
      <c r="AS2308" s="44"/>
      <c r="BM2308" s="44"/>
    </row>
    <row r="2309" spans="3:65" ht="12" customHeight="1">
      <c r="C2309" s="63"/>
      <c r="AB2309" s="49"/>
      <c r="AF2309" s="44"/>
      <c r="AQ2309" s="44"/>
      <c r="AS2309" s="44"/>
      <c r="BM2309" s="44"/>
    </row>
    <row r="2310" spans="3:65" ht="12" customHeight="1">
      <c r="C2310" s="63"/>
      <c r="AB2310" s="49"/>
      <c r="AF2310" s="44"/>
      <c r="AQ2310" s="44"/>
      <c r="AS2310" s="44"/>
      <c r="BM2310" s="44"/>
    </row>
    <row r="2311" spans="3:65" ht="12" customHeight="1">
      <c r="C2311" s="63"/>
      <c r="AB2311" s="49"/>
      <c r="AF2311" s="44"/>
      <c r="AQ2311" s="44"/>
      <c r="AS2311" s="44"/>
      <c r="BM2311" s="44"/>
    </row>
    <row r="2312" spans="3:65" ht="12" customHeight="1">
      <c r="C2312" s="63"/>
      <c r="AB2312" s="49"/>
      <c r="AF2312" s="44"/>
      <c r="AQ2312" s="44"/>
      <c r="AS2312" s="44"/>
      <c r="BM2312" s="44"/>
    </row>
    <row r="2313" spans="3:65" ht="12" customHeight="1">
      <c r="C2313" s="63"/>
      <c r="AB2313" s="49"/>
      <c r="AF2313" s="44"/>
      <c r="AQ2313" s="44"/>
      <c r="AS2313" s="44"/>
      <c r="BM2313" s="44"/>
    </row>
    <row r="2314" spans="3:65" ht="12" customHeight="1">
      <c r="C2314" s="63"/>
      <c r="AB2314" s="49"/>
      <c r="AF2314" s="44"/>
      <c r="AQ2314" s="44"/>
      <c r="AS2314" s="44"/>
      <c r="BM2314" s="44"/>
    </row>
    <row r="2315" spans="3:65" ht="12" customHeight="1">
      <c r="C2315" s="63"/>
      <c r="AB2315" s="49"/>
      <c r="AF2315" s="44"/>
      <c r="AQ2315" s="44"/>
      <c r="AS2315" s="44"/>
      <c r="BM2315" s="44"/>
    </row>
    <row r="2316" spans="3:65" ht="12" customHeight="1">
      <c r="C2316" s="63"/>
      <c r="AB2316" s="49"/>
      <c r="AF2316" s="44"/>
      <c r="AQ2316" s="44"/>
      <c r="AS2316" s="44"/>
      <c r="BM2316" s="44"/>
    </row>
    <row r="2317" spans="3:65" ht="12" customHeight="1">
      <c r="C2317" s="63"/>
      <c r="AB2317" s="49"/>
      <c r="AF2317" s="44"/>
      <c r="AQ2317" s="44"/>
      <c r="AS2317" s="44"/>
      <c r="BM2317" s="44"/>
    </row>
    <row r="2318" spans="3:65" ht="12" customHeight="1">
      <c r="C2318" s="63"/>
      <c r="AB2318" s="49"/>
      <c r="AF2318" s="44"/>
      <c r="AQ2318" s="44"/>
      <c r="AS2318" s="44"/>
      <c r="BM2318" s="44"/>
    </row>
    <row r="2319" spans="3:65" ht="12" customHeight="1">
      <c r="C2319" s="63"/>
      <c r="AB2319" s="49"/>
      <c r="AF2319" s="44"/>
      <c r="AQ2319" s="44"/>
      <c r="AS2319" s="44"/>
      <c r="BM2319" s="44"/>
    </row>
    <row r="2320" spans="3:65" ht="12" customHeight="1">
      <c r="C2320" s="63"/>
      <c r="AB2320" s="49"/>
      <c r="AF2320" s="44"/>
      <c r="AQ2320" s="44"/>
      <c r="AS2320" s="44"/>
      <c r="BM2320" s="44"/>
    </row>
    <row r="2321" spans="3:65" ht="12" customHeight="1">
      <c r="C2321" s="63"/>
      <c r="AB2321" s="49"/>
      <c r="AF2321" s="44"/>
      <c r="AQ2321" s="44"/>
      <c r="AS2321" s="44"/>
      <c r="BM2321" s="44"/>
    </row>
    <row r="2322" spans="3:65" ht="12" customHeight="1">
      <c r="C2322" s="63"/>
      <c r="AB2322" s="49"/>
      <c r="AF2322" s="44"/>
      <c r="AQ2322" s="44"/>
      <c r="AS2322" s="44"/>
      <c r="BM2322" s="44"/>
    </row>
    <row r="2323" spans="3:65" ht="12" customHeight="1">
      <c r="C2323" s="63"/>
      <c r="AB2323" s="49"/>
      <c r="AF2323" s="44"/>
      <c r="AQ2323" s="44"/>
      <c r="AS2323" s="44"/>
      <c r="BM2323" s="44"/>
    </row>
    <row r="2324" spans="3:65" ht="12" customHeight="1">
      <c r="C2324" s="63"/>
      <c r="AB2324" s="49"/>
      <c r="AF2324" s="44"/>
      <c r="AQ2324" s="44"/>
      <c r="AS2324" s="44"/>
      <c r="BM2324" s="44"/>
    </row>
    <row r="2325" spans="3:65" ht="12" customHeight="1">
      <c r="C2325" s="63"/>
      <c r="AB2325" s="49"/>
      <c r="AF2325" s="44"/>
      <c r="AQ2325" s="44"/>
      <c r="AS2325" s="44"/>
      <c r="BM2325" s="44"/>
    </row>
    <row r="2326" spans="3:65" ht="12" customHeight="1">
      <c r="C2326" s="63"/>
      <c r="AB2326" s="49"/>
      <c r="AF2326" s="44"/>
      <c r="AQ2326" s="44"/>
      <c r="AS2326" s="44"/>
      <c r="BM2326" s="44"/>
    </row>
    <row r="2327" spans="3:65" ht="12" customHeight="1">
      <c r="C2327" s="63"/>
      <c r="AB2327" s="49"/>
      <c r="AF2327" s="44"/>
      <c r="AQ2327" s="44"/>
      <c r="AS2327" s="44"/>
      <c r="BM2327" s="44"/>
    </row>
    <row r="2328" spans="3:65" ht="12" customHeight="1">
      <c r="C2328" s="63"/>
      <c r="AB2328" s="49"/>
      <c r="AF2328" s="44"/>
      <c r="AQ2328" s="44"/>
      <c r="AS2328" s="44"/>
      <c r="BM2328" s="44"/>
    </row>
    <row r="2329" spans="3:65" ht="12" customHeight="1">
      <c r="C2329" s="63"/>
      <c r="AB2329" s="49"/>
      <c r="AF2329" s="44"/>
      <c r="AQ2329" s="44"/>
      <c r="AS2329" s="44"/>
      <c r="BM2329" s="44"/>
    </row>
    <row r="2330" spans="3:65" ht="12" customHeight="1">
      <c r="C2330" s="63"/>
      <c r="AB2330" s="49"/>
      <c r="AF2330" s="44"/>
      <c r="AQ2330" s="44"/>
      <c r="AS2330" s="44"/>
      <c r="BM2330" s="44"/>
    </row>
    <row r="2331" spans="3:65" ht="12" customHeight="1">
      <c r="C2331" s="63"/>
      <c r="AB2331" s="49"/>
      <c r="AF2331" s="44"/>
      <c r="AQ2331" s="44"/>
      <c r="AS2331" s="44"/>
      <c r="BM2331" s="44"/>
    </row>
    <row r="2332" spans="3:65" ht="12" customHeight="1">
      <c r="C2332" s="63"/>
      <c r="AB2332" s="49"/>
      <c r="AF2332" s="44"/>
      <c r="AQ2332" s="44"/>
      <c r="AS2332" s="44"/>
      <c r="BM2332" s="44"/>
    </row>
    <row r="2333" spans="3:65" ht="12" customHeight="1">
      <c r="C2333" s="63"/>
      <c r="AB2333" s="49"/>
      <c r="AF2333" s="44"/>
      <c r="AQ2333" s="44"/>
      <c r="AS2333" s="44"/>
      <c r="BM2333" s="44"/>
    </row>
    <row r="2334" spans="3:65" ht="12" customHeight="1">
      <c r="C2334" s="63"/>
      <c r="AB2334" s="49"/>
      <c r="AF2334" s="44"/>
      <c r="AQ2334" s="44"/>
      <c r="AS2334" s="44"/>
      <c r="BM2334" s="44"/>
    </row>
    <row r="2335" spans="3:65" ht="12" customHeight="1">
      <c r="C2335" s="63"/>
      <c r="AB2335" s="49"/>
      <c r="AF2335" s="44"/>
      <c r="AQ2335" s="44"/>
      <c r="AS2335" s="44"/>
      <c r="BM2335" s="44"/>
    </row>
    <row r="2336" spans="3:65" ht="12" customHeight="1">
      <c r="C2336" s="63"/>
      <c r="AB2336" s="49"/>
      <c r="AF2336" s="44"/>
      <c r="AQ2336" s="44"/>
      <c r="AS2336" s="44"/>
      <c r="BM2336" s="44"/>
    </row>
    <row r="2337" spans="3:65" ht="12" customHeight="1">
      <c r="C2337" s="63"/>
      <c r="AB2337" s="49"/>
      <c r="AF2337" s="44"/>
      <c r="AQ2337" s="44"/>
      <c r="AS2337" s="44"/>
      <c r="BM2337" s="44"/>
    </row>
    <row r="2338" spans="3:65" ht="12" customHeight="1">
      <c r="C2338" s="63"/>
      <c r="AB2338" s="49"/>
      <c r="AF2338" s="44"/>
      <c r="AQ2338" s="44"/>
      <c r="AS2338" s="44"/>
      <c r="BM2338" s="44"/>
    </row>
    <row r="2339" spans="3:65" ht="12" customHeight="1">
      <c r="C2339" s="63"/>
      <c r="AB2339" s="49"/>
      <c r="AF2339" s="44"/>
      <c r="AQ2339" s="44"/>
      <c r="AS2339" s="44"/>
      <c r="BM2339" s="44"/>
    </row>
    <row r="2340" spans="3:65" ht="12" customHeight="1">
      <c r="C2340" s="63"/>
      <c r="AB2340" s="49"/>
      <c r="AF2340" s="44"/>
      <c r="AQ2340" s="44"/>
      <c r="AS2340" s="44"/>
      <c r="BM2340" s="44"/>
    </row>
    <row r="2341" spans="3:65" ht="12" customHeight="1">
      <c r="C2341" s="63"/>
      <c r="AB2341" s="49"/>
      <c r="AF2341" s="44"/>
      <c r="AQ2341" s="44"/>
      <c r="AS2341" s="44"/>
      <c r="BM2341" s="44"/>
    </row>
    <row r="2342" spans="3:65" ht="12" customHeight="1">
      <c r="C2342" s="63"/>
      <c r="AB2342" s="49"/>
      <c r="AF2342" s="44"/>
      <c r="AQ2342" s="44"/>
      <c r="AS2342" s="44"/>
      <c r="BM2342" s="44"/>
    </row>
    <row r="2343" spans="3:65" ht="12" customHeight="1">
      <c r="C2343" s="63"/>
      <c r="AB2343" s="49"/>
      <c r="AF2343" s="44"/>
      <c r="AQ2343" s="44"/>
      <c r="AS2343" s="44"/>
      <c r="BM2343" s="44"/>
    </row>
    <row r="2344" spans="3:65" ht="12" customHeight="1">
      <c r="C2344" s="63"/>
      <c r="AB2344" s="49"/>
      <c r="AF2344" s="44"/>
      <c r="AQ2344" s="44"/>
      <c r="AS2344" s="44"/>
      <c r="BM2344" s="44"/>
    </row>
    <row r="2345" spans="3:65" ht="12" customHeight="1">
      <c r="C2345" s="63"/>
      <c r="AB2345" s="49"/>
      <c r="AF2345" s="44"/>
      <c r="AQ2345" s="44"/>
      <c r="AS2345" s="44"/>
      <c r="BM2345" s="44"/>
    </row>
    <row r="2346" spans="3:65" ht="12" customHeight="1">
      <c r="C2346" s="63"/>
      <c r="AB2346" s="49"/>
      <c r="AF2346" s="44"/>
      <c r="AQ2346" s="44"/>
      <c r="AS2346" s="44"/>
      <c r="BM2346" s="44"/>
    </row>
    <row r="2347" spans="3:65" ht="12" customHeight="1">
      <c r="C2347" s="63"/>
      <c r="AB2347" s="49"/>
      <c r="AF2347" s="44"/>
      <c r="AQ2347" s="44"/>
      <c r="AS2347" s="44"/>
      <c r="BM2347" s="44"/>
    </row>
    <row r="2348" spans="3:65" ht="12" customHeight="1">
      <c r="C2348" s="63"/>
      <c r="AB2348" s="49"/>
      <c r="AF2348" s="44"/>
      <c r="AQ2348" s="44"/>
      <c r="AS2348" s="44"/>
      <c r="BM2348" s="44"/>
    </row>
    <row r="2349" spans="3:65" ht="12" customHeight="1">
      <c r="C2349" s="63"/>
      <c r="AB2349" s="49"/>
      <c r="AF2349" s="44"/>
      <c r="AQ2349" s="44"/>
      <c r="AS2349" s="44"/>
      <c r="BM2349" s="44"/>
    </row>
    <row r="2350" spans="3:65" ht="12" customHeight="1">
      <c r="C2350" s="63"/>
      <c r="AB2350" s="49"/>
      <c r="AF2350" s="44"/>
      <c r="AQ2350" s="44"/>
      <c r="AS2350" s="44"/>
      <c r="BM2350" s="44"/>
    </row>
    <row r="2351" spans="3:65" ht="12" customHeight="1">
      <c r="C2351" s="63"/>
      <c r="AB2351" s="49"/>
      <c r="AF2351" s="44"/>
      <c r="AQ2351" s="44"/>
      <c r="AS2351" s="44"/>
      <c r="BM2351" s="44"/>
    </row>
    <row r="2352" spans="3:65" ht="12" customHeight="1">
      <c r="C2352" s="63"/>
      <c r="AB2352" s="49"/>
      <c r="AF2352" s="44"/>
      <c r="AQ2352" s="44"/>
      <c r="AS2352" s="44"/>
      <c r="BM2352" s="44"/>
    </row>
    <row r="2353" spans="3:65" ht="12" customHeight="1">
      <c r="C2353" s="63"/>
      <c r="AB2353" s="49"/>
      <c r="AF2353" s="44"/>
      <c r="AQ2353" s="44"/>
      <c r="AS2353" s="44"/>
      <c r="BM2353" s="44"/>
    </row>
    <row r="2354" spans="3:65" ht="12" customHeight="1">
      <c r="C2354" s="63"/>
      <c r="AB2354" s="49"/>
      <c r="AF2354" s="44"/>
      <c r="AQ2354" s="44"/>
      <c r="AS2354" s="44"/>
      <c r="BM2354" s="44"/>
    </row>
    <row r="2355" spans="3:65" ht="12" customHeight="1">
      <c r="C2355" s="63"/>
      <c r="AB2355" s="49"/>
      <c r="AF2355" s="44"/>
      <c r="AQ2355" s="44"/>
      <c r="AS2355" s="44"/>
      <c r="BM2355" s="44"/>
    </row>
    <row r="2356" spans="3:65" ht="12" customHeight="1">
      <c r="C2356" s="63"/>
      <c r="AB2356" s="49"/>
      <c r="AF2356" s="44"/>
      <c r="AQ2356" s="44"/>
      <c r="AS2356" s="44"/>
      <c r="BM2356" s="44"/>
    </row>
    <row r="2357" spans="3:65" ht="12" customHeight="1">
      <c r="C2357" s="63"/>
      <c r="AB2357" s="49"/>
      <c r="AF2357" s="44"/>
      <c r="AQ2357" s="44"/>
      <c r="AS2357" s="44"/>
      <c r="BM2357" s="44"/>
    </row>
    <row r="2358" spans="3:65" ht="12" customHeight="1">
      <c r="C2358" s="63"/>
      <c r="AB2358" s="49"/>
      <c r="AF2358" s="44"/>
      <c r="AQ2358" s="44"/>
      <c r="AS2358" s="44"/>
      <c r="BM2358" s="44"/>
    </row>
    <row r="2359" spans="3:65" ht="12" customHeight="1">
      <c r="C2359" s="63"/>
      <c r="AB2359" s="49"/>
      <c r="AF2359" s="44"/>
      <c r="AQ2359" s="44"/>
      <c r="AS2359" s="44"/>
      <c r="BM2359" s="44"/>
    </row>
    <row r="2360" spans="3:65" ht="12" customHeight="1">
      <c r="C2360" s="63"/>
      <c r="AB2360" s="49"/>
      <c r="AF2360" s="44"/>
      <c r="AQ2360" s="44"/>
      <c r="AS2360" s="44"/>
      <c r="BM2360" s="44"/>
    </row>
    <row r="2361" spans="3:65" ht="12" customHeight="1">
      <c r="C2361" s="63"/>
      <c r="AB2361" s="49"/>
      <c r="AF2361" s="44"/>
      <c r="AQ2361" s="44"/>
      <c r="AS2361" s="44"/>
      <c r="BM2361" s="44"/>
    </row>
    <row r="2362" spans="3:65" ht="12" customHeight="1">
      <c r="C2362" s="63"/>
      <c r="AB2362" s="49"/>
      <c r="AF2362" s="44"/>
      <c r="AQ2362" s="44"/>
      <c r="AS2362" s="44"/>
      <c r="BM2362" s="44"/>
    </row>
    <row r="2363" spans="3:65" ht="12" customHeight="1">
      <c r="C2363" s="63"/>
      <c r="AB2363" s="49"/>
      <c r="AF2363" s="44"/>
      <c r="AQ2363" s="44"/>
      <c r="AS2363" s="44"/>
      <c r="BM2363" s="44"/>
    </row>
    <row r="2364" spans="3:65" ht="12" customHeight="1">
      <c r="C2364" s="63"/>
      <c r="AB2364" s="49"/>
      <c r="AF2364" s="44"/>
      <c r="AQ2364" s="44"/>
      <c r="AS2364" s="44"/>
      <c r="BM2364" s="44"/>
    </row>
    <row r="2365" spans="3:65" ht="12" customHeight="1">
      <c r="C2365" s="63"/>
      <c r="AB2365" s="49"/>
      <c r="AF2365" s="44"/>
      <c r="AQ2365" s="44"/>
      <c r="AS2365" s="44"/>
      <c r="BM2365" s="44"/>
    </row>
    <row r="2366" spans="3:65" ht="12" customHeight="1">
      <c r="C2366" s="63"/>
      <c r="AB2366" s="49"/>
      <c r="AF2366" s="44"/>
      <c r="AQ2366" s="44"/>
      <c r="AS2366" s="44"/>
      <c r="BM2366" s="44"/>
    </row>
    <row r="2367" spans="3:65" ht="12" customHeight="1">
      <c r="C2367" s="63"/>
      <c r="AB2367" s="49"/>
      <c r="AF2367" s="44"/>
      <c r="AQ2367" s="44"/>
      <c r="AS2367" s="44"/>
      <c r="BM2367" s="44"/>
    </row>
    <row r="2368" spans="3:65" ht="12" customHeight="1">
      <c r="C2368" s="63"/>
      <c r="AB2368" s="49"/>
      <c r="AF2368" s="44"/>
      <c r="AQ2368" s="44"/>
      <c r="AS2368" s="44"/>
      <c r="BM2368" s="44"/>
    </row>
    <row r="2369" spans="3:65" ht="12" customHeight="1">
      <c r="C2369" s="63"/>
      <c r="AB2369" s="49"/>
      <c r="AF2369" s="44"/>
      <c r="AQ2369" s="44"/>
      <c r="AS2369" s="44"/>
      <c r="BM2369" s="44"/>
    </row>
    <row r="2370" spans="3:65" ht="12" customHeight="1">
      <c r="C2370" s="63"/>
      <c r="AB2370" s="49"/>
      <c r="AF2370" s="44"/>
      <c r="AQ2370" s="44"/>
      <c r="AS2370" s="44"/>
      <c r="BM2370" s="44"/>
    </row>
    <row r="2371" spans="3:65" ht="12" customHeight="1">
      <c r="C2371" s="63"/>
      <c r="AB2371" s="49"/>
      <c r="AF2371" s="44"/>
      <c r="AQ2371" s="44"/>
      <c r="AS2371" s="44"/>
      <c r="BM2371" s="44"/>
    </row>
    <row r="2372" spans="3:65" ht="12" customHeight="1">
      <c r="C2372" s="63"/>
      <c r="AB2372" s="49"/>
      <c r="AF2372" s="44"/>
      <c r="AQ2372" s="44"/>
      <c r="AS2372" s="44"/>
      <c r="BM2372" s="44"/>
    </row>
    <row r="2373" spans="3:65" ht="12" customHeight="1">
      <c r="C2373" s="63"/>
      <c r="AB2373" s="49"/>
      <c r="AF2373" s="44"/>
      <c r="AQ2373" s="44"/>
      <c r="AS2373" s="44"/>
      <c r="BM2373" s="44"/>
    </row>
    <row r="2374" spans="3:65" ht="12" customHeight="1">
      <c r="C2374" s="63"/>
      <c r="AB2374" s="49"/>
      <c r="AF2374" s="44"/>
      <c r="AQ2374" s="44"/>
      <c r="AS2374" s="44"/>
      <c r="BM2374" s="44"/>
    </row>
    <row r="2375" spans="3:65" ht="12" customHeight="1">
      <c r="C2375" s="63"/>
      <c r="AB2375" s="49"/>
      <c r="AF2375" s="44"/>
      <c r="AQ2375" s="44"/>
      <c r="AS2375" s="44"/>
      <c r="BM2375" s="44"/>
    </row>
    <row r="2376" spans="3:65" ht="12" customHeight="1">
      <c r="C2376" s="63"/>
      <c r="AB2376" s="49"/>
      <c r="AF2376" s="44"/>
      <c r="AQ2376" s="44"/>
      <c r="AS2376" s="44"/>
      <c r="BM2376" s="44"/>
    </row>
    <row r="2377" spans="3:65" ht="12" customHeight="1">
      <c r="C2377" s="63"/>
      <c r="AB2377" s="49"/>
      <c r="AF2377" s="44"/>
      <c r="AQ2377" s="44"/>
      <c r="AS2377" s="44"/>
      <c r="BM2377" s="44"/>
    </row>
    <row r="2378" spans="3:65" ht="12" customHeight="1">
      <c r="C2378" s="63"/>
      <c r="AB2378" s="49"/>
      <c r="AF2378" s="44"/>
      <c r="AQ2378" s="44"/>
      <c r="AS2378" s="44"/>
      <c r="BM2378" s="44"/>
    </row>
    <row r="2379" spans="3:65" ht="12" customHeight="1">
      <c r="C2379" s="63"/>
      <c r="AB2379" s="49"/>
      <c r="AF2379" s="44"/>
      <c r="AQ2379" s="44"/>
      <c r="AS2379" s="44"/>
      <c r="BM2379" s="44"/>
    </row>
    <row r="2380" spans="3:65" ht="12" customHeight="1">
      <c r="C2380" s="63"/>
      <c r="AB2380" s="49"/>
      <c r="AF2380" s="44"/>
      <c r="AQ2380" s="44"/>
      <c r="AS2380" s="44"/>
      <c r="BM2380" s="44"/>
    </row>
    <row r="2381" spans="3:65" ht="12" customHeight="1">
      <c r="C2381" s="63"/>
      <c r="AB2381" s="49"/>
      <c r="AF2381" s="44"/>
      <c r="AQ2381" s="44"/>
      <c r="AS2381" s="44"/>
      <c r="BM2381" s="44"/>
    </row>
    <row r="2382" spans="3:65" ht="12" customHeight="1">
      <c r="C2382" s="63"/>
      <c r="AB2382" s="49"/>
      <c r="AF2382" s="44"/>
      <c r="AQ2382" s="44"/>
      <c r="AS2382" s="44"/>
      <c r="BM2382" s="44"/>
    </row>
    <row r="2383" spans="3:65" ht="12" customHeight="1">
      <c r="C2383" s="63"/>
      <c r="AB2383" s="49"/>
      <c r="AF2383" s="44"/>
      <c r="AQ2383" s="44"/>
      <c r="AS2383" s="44"/>
      <c r="BM2383" s="44"/>
    </row>
    <row r="2384" spans="3:65" ht="12" customHeight="1">
      <c r="C2384" s="63"/>
      <c r="AB2384" s="49"/>
      <c r="AF2384" s="44"/>
      <c r="AQ2384" s="44"/>
      <c r="AS2384" s="44"/>
      <c r="BM2384" s="44"/>
    </row>
    <row r="2385" spans="3:65" ht="12" customHeight="1">
      <c r="C2385" s="63"/>
      <c r="AB2385" s="49"/>
      <c r="AF2385" s="44"/>
      <c r="AQ2385" s="44"/>
      <c r="AS2385" s="44"/>
      <c r="BM2385" s="44"/>
    </row>
    <row r="2386" spans="3:65" ht="12" customHeight="1">
      <c r="C2386" s="63"/>
      <c r="AB2386" s="49"/>
      <c r="AF2386" s="44"/>
      <c r="AQ2386" s="44"/>
      <c r="AS2386" s="44"/>
      <c r="BM2386" s="44"/>
    </row>
    <row r="2387" spans="3:65" ht="12" customHeight="1">
      <c r="C2387" s="63"/>
      <c r="AB2387" s="49"/>
      <c r="AF2387" s="44"/>
      <c r="AQ2387" s="44"/>
      <c r="AS2387" s="44"/>
      <c r="BM2387" s="44"/>
    </row>
    <row r="2388" spans="3:65" ht="12" customHeight="1">
      <c r="C2388" s="63"/>
      <c r="AB2388" s="49"/>
      <c r="AF2388" s="44"/>
      <c r="AQ2388" s="44"/>
      <c r="AS2388" s="44"/>
      <c r="BM2388" s="44"/>
    </row>
    <row r="2389" spans="3:65" ht="12" customHeight="1">
      <c r="C2389" s="63"/>
      <c r="AB2389" s="49"/>
      <c r="AF2389" s="44"/>
      <c r="AQ2389" s="44"/>
      <c r="AS2389" s="44"/>
      <c r="BM2389" s="44"/>
    </row>
    <row r="2390" spans="3:65" ht="12" customHeight="1">
      <c r="C2390" s="63"/>
      <c r="AB2390" s="49"/>
      <c r="AF2390" s="44"/>
      <c r="AQ2390" s="44"/>
      <c r="AS2390" s="44"/>
      <c r="BM2390" s="44"/>
    </row>
    <row r="2391" spans="3:65" ht="12" customHeight="1">
      <c r="C2391" s="63"/>
      <c r="AB2391" s="49"/>
      <c r="AF2391" s="44"/>
      <c r="AQ2391" s="44"/>
      <c r="AS2391" s="44"/>
      <c r="BM2391" s="44"/>
    </row>
    <row r="2392" spans="3:65" ht="12" customHeight="1">
      <c r="C2392" s="63"/>
      <c r="AB2392" s="49"/>
      <c r="AF2392" s="44"/>
      <c r="AQ2392" s="44"/>
      <c r="AS2392" s="44"/>
      <c r="BM2392" s="44"/>
    </row>
    <row r="2393" spans="3:65" ht="12" customHeight="1">
      <c r="C2393" s="63"/>
      <c r="AB2393" s="49"/>
      <c r="AF2393" s="44"/>
      <c r="AQ2393" s="44"/>
      <c r="AS2393" s="44"/>
      <c r="BM2393" s="44"/>
    </row>
    <row r="2394" spans="3:65" ht="12" customHeight="1">
      <c r="C2394" s="63"/>
      <c r="AB2394" s="49"/>
      <c r="AF2394" s="44"/>
      <c r="AQ2394" s="44"/>
      <c r="AS2394" s="44"/>
      <c r="BM2394" s="44"/>
    </row>
    <row r="2395" spans="3:65" ht="12" customHeight="1">
      <c r="C2395" s="63"/>
      <c r="AB2395" s="49"/>
      <c r="AF2395" s="44"/>
      <c r="AQ2395" s="44"/>
      <c r="AS2395" s="44"/>
      <c r="BM2395" s="44"/>
    </row>
    <row r="2396" spans="3:65" ht="12" customHeight="1">
      <c r="C2396" s="63"/>
      <c r="AB2396" s="49"/>
      <c r="AF2396" s="44"/>
      <c r="AQ2396" s="44"/>
      <c r="AS2396" s="44"/>
      <c r="BM2396" s="44"/>
    </row>
    <row r="2397" spans="3:65" ht="12" customHeight="1">
      <c r="C2397" s="63"/>
      <c r="AB2397" s="49"/>
      <c r="AF2397" s="44"/>
      <c r="AQ2397" s="44"/>
      <c r="AS2397" s="44"/>
      <c r="BM2397" s="44"/>
    </row>
    <row r="2398" spans="3:65" ht="12" customHeight="1">
      <c r="C2398" s="63"/>
      <c r="AB2398" s="49"/>
      <c r="AF2398" s="44"/>
      <c r="AQ2398" s="44"/>
      <c r="AS2398" s="44"/>
      <c r="BM2398" s="44"/>
    </row>
    <row r="2399" spans="3:65" ht="12" customHeight="1">
      <c r="C2399" s="63"/>
      <c r="AB2399" s="49"/>
      <c r="AF2399" s="44"/>
      <c r="AQ2399" s="44"/>
      <c r="AS2399" s="44"/>
      <c r="BM2399" s="44"/>
    </row>
    <row r="2400" spans="3:65" ht="12" customHeight="1">
      <c r="C2400" s="63"/>
      <c r="AB2400" s="49"/>
      <c r="AF2400" s="44"/>
      <c r="AQ2400" s="44"/>
      <c r="AS2400" s="44"/>
      <c r="BM2400" s="44"/>
    </row>
    <row r="2401" spans="3:65" ht="12" customHeight="1">
      <c r="C2401" s="63"/>
      <c r="AB2401" s="49"/>
      <c r="AF2401" s="44"/>
      <c r="AQ2401" s="44"/>
      <c r="AS2401" s="44"/>
      <c r="BM2401" s="44"/>
    </row>
    <row r="2402" spans="3:65" ht="12" customHeight="1">
      <c r="C2402" s="63"/>
      <c r="AB2402" s="49"/>
      <c r="AF2402" s="44"/>
      <c r="AQ2402" s="44"/>
      <c r="AS2402" s="44"/>
      <c r="BM2402" s="44"/>
    </row>
    <row r="2403" spans="3:65" ht="12" customHeight="1">
      <c r="C2403" s="63"/>
      <c r="AB2403" s="49"/>
      <c r="AF2403" s="44"/>
      <c r="AQ2403" s="44"/>
      <c r="AS2403" s="44"/>
      <c r="BM2403" s="44"/>
    </row>
    <row r="2404" spans="3:65" ht="12" customHeight="1">
      <c r="C2404" s="63"/>
      <c r="AB2404" s="49"/>
      <c r="AF2404" s="44"/>
      <c r="AQ2404" s="44"/>
      <c r="AS2404" s="44"/>
      <c r="BM2404" s="44"/>
    </row>
    <row r="2405" spans="3:65" ht="12" customHeight="1">
      <c r="C2405" s="63"/>
      <c r="AB2405" s="49"/>
      <c r="AF2405" s="44"/>
      <c r="AQ2405" s="44"/>
      <c r="AS2405" s="44"/>
      <c r="BM2405" s="44"/>
    </row>
    <row r="2406" spans="3:65" ht="12" customHeight="1">
      <c r="C2406" s="63"/>
      <c r="AB2406" s="49"/>
      <c r="AF2406" s="44"/>
      <c r="AQ2406" s="44"/>
      <c r="AS2406" s="44"/>
      <c r="BM2406" s="44"/>
    </row>
    <row r="2407" spans="3:65" ht="12" customHeight="1">
      <c r="C2407" s="63"/>
      <c r="AB2407" s="49"/>
      <c r="AF2407" s="44"/>
      <c r="AQ2407" s="44"/>
      <c r="AS2407" s="44"/>
      <c r="BM2407" s="44"/>
    </row>
    <row r="2408" spans="3:65" ht="12" customHeight="1">
      <c r="C2408" s="63"/>
      <c r="AB2408" s="49"/>
      <c r="AF2408" s="44"/>
      <c r="AQ2408" s="44"/>
      <c r="AS2408" s="44"/>
      <c r="BM2408" s="44"/>
    </row>
    <row r="2409" spans="3:65" ht="12" customHeight="1">
      <c r="C2409" s="63"/>
      <c r="AB2409" s="49"/>
      <c r="AF2409" s="44"/>
      <c r="AQ2409" s="44"/>
      <c r="AS2409" s="44"/>
      <c r="BM2409" s="44"/>
    </row>
    <row r="2410" spans="3:65" ht="12" customHeight="1">
      <c r="C2410" s="63"/>
      <c r="AB2410" s="49"/>
      <c r="AF2410" s="44"/>
      <c r="AQ2410" s="44"/>
      <c r="AS2410" s="44"/>
      <c r="BM2410" s="44"/>
    </row>
    <row r="2411" spans="3:65" ht="12" customHeight="1">
      <c r="C2411" s="63"/>
      <c r="AB2411" s="49"/>
      <c r="AF2411" s="44"/>
      <c r="AQ2411" s="44"/>
      <c r="AS2411" s="44"/>
      <c r="BM2411" s="44"/>
    </row>
    <row r="2412" spans="3:65" ht="12" customHeight="1">
      <c r="C2412" s="63"/>
      <c r="AB2412" s="49"/>
      <c r="AF2412" s="44"/>
      <c r="AQ2412" s="44"/>
      <c r="AS2412" s="44"/>
      <c r="BM2412" s="44"/>
    </row>
    <row r="2413" spans="3:65" ht="12" customHeight="1">
      <c r="C2413" s="63"/>
      <c r="AB2413" s="49"/>
      <c r="AF2413" s="44"/>
      <c r="AQ2413" s="44"/>
      <c r="AS2413" s="44"/>
      <c r="BM2413" s="44"/>
    </row>
    <row r="2414" spans="3:65" ht="12" customHeight="1">
      <c r="C2414" s="63"/>
      <c r="AB2414" s="49"/>
      <c r="AF2414" s="44"/>
      <c r="AQ2414" s="44"/>
      <c r="AS2414" s="44"/>
      <c r="BM2414" s="44"/>
    </row>
    <row r="2415" spans="3:65" ht="12" customHeight="1">
      <c r="C2415" s="63"/>
      <c r="AB2415" s="49"/>
      <c r="AF2415" s="44"/>
      <c r="AQ2415" s="44"/>
      <c r="AS2415" s="44"/>
      <c r="BM2415" s="44"/>
    </row>
    <row r="2416" spans="3:65" ht="12" customHeight="1">
      <c r="C2416" s="63"/>
      <c r="AB2416" s="49"/>
      <c r="AF2416" s="44"/>
      <c r="AQ2416" s="44"/>
      <c r="AS2416" s="44"/>
      <c r="BM2416" s="44"/>
    </row>
    <row r="2417" spans="3:65" ht="12" customHeight="1">
      <c r="C2417" s="63"/>
      <c r="AB2417" s="49"/>
      <c r="AF2417" s="44"/>
      <c r="AQ2417" s="44"/>
      <c r="AS2417" s="44"/>
      <c r="BM2417" s="44"/>
    </row>
    <row r="2418" spans="3:65" ht="12" customHeight="1">
      <c r="C2418" s="63"/>
      <c r="AB2418" s="49"/>
      <c r="AF2418" s="44"/>
      <c r="AQ2418" s="44"/>
      <c r="AS2418" s="44"/>
      <c r="BM2418" s="44"/>
    </row>
    <row r="2419" spans="3:65" ht="12" customHeight="1">
      <c r="C2419" s="63"/>
      <c r="AB2419" s="49"/>
      <c r="AF2419" s="44"/>
      <c r="AQ2419" s="44"/>
      <c r="AS2419" s="44"/>
      <c r="BM2419" s="44"/>
    </row>
    <row r="2420" spans="3:65" ht="12" customHeight="1">
      <c r="C2420" s="63"/>
      <c r="AB2420" s="49"/>
      <c r="AF2420" s="44"/>
      <c r="AQ2420" s="44"/>
      <c r="AS2420" s="44"/>
      <c r="BM2420" s="44"/>
    </row>
    <row r="2421" spans="3:65" ht="12" customHeight="1">
      <c r="C2421" s="63"/>
      <c r="AB2421" s="49"/>
      <c r="AF2421" s="44"/>
      <c r="AQ2421" s="44"/>
      <c r="AS2421" s="44"/>
      <c r="BM2421" s="44"/>
    </row>
    <row r="2422" spans="3:65" ht="12" customHeight="1">
      <c r="C2422" s="63"/>
      <c r="AB2422" s="49"/>
      <c r="AF2422" s="44"/>
      <c r="AQ2422" s="44"/>
      <c r="AS2422" s="44"/>
      <c r="BM2422" s="44"/>
    </row>
    <row r="2423" spans="3:65" ht="12" customHeight="1">
      <c r="C2423" s="63"/>
      <c r="AB2423" s="49"/>
      <c r="AF2423" s="44"/>
      <c r="AQ2423" s="44"/>
      <c r="AS2423" s="44"/>
      <c r="BM2423" s="44"/>
    </row>
    <row r="2424" spans="3:65" ht="12" customHeight="1">
      <c r="C2424" s="63"/>
      <c r="AB2424" s="49"/>
      <c r="AF2424" s="44"/>
      <c r="AQ2424" s="44"/>
      <c r="AS2424" s="44"/>
      <c r="BM2424" s="44"/>
    </row>
    <row r="2425" spans="3:65" ht="12" customHeight="1">
      <c r="C2425" s="63"/>
      <c r="AB2425" s="49"/>
      <c r="AF2425" s="44"/>
      <c r="AQ2425" s="44"/>
      <c r="AS2425" s="44"/>
      <c r="BM2425" s="44"/>
    </row>
    <row r="2426" spans="3:65" ht="12" customHeight="1">
      <c r="C2426" s="63"/>
      <c r="AB2426" s="49"/>
      <c r="AF2426" s="44"/>
      <c r="AQ2426" s="44"/>
      <c r="AS2426" s="44"/>
      <c r="BM2426" s="44"/>
    </row>
    <row r="2427" spans="3:65" ht="12" customHeight="1">
      <c r="C2427" s="63"/>
      <c r="AB2427" s="49"/>
      <c r="AF2427" s="44"/>
      <c r="AQ2427" s="44"/>
      <c r="AS2427" s="44"/>
      <c r="BM2427" s="44"/>
    </row>
    <row r="2428" spans="3:65" ht="12" customHeight="1">
      <c r="C2428" s="63"/>
      <c r="AB2428" s="49"/>
      <c r="AF2428" s="44"/>
      <c r="AQ2428" s="44"/>
      <c r="AS2428" s="44"/>
      <c r="BM2428" s="44"/>
    </row>
    <row r="2429" spans="3:65" ht="12" customHeight="1">
      <c r="C2429" s="63"/>
      <c r="AB2429" s="49"/>
      <c r="AF2429" s="44"/>
      <c r="AQ2429" s="44"/>
      <c r="AS2429" s="44"/>
      <c r="BM2429" s="44"/>
    </row>
    <row r="2430" spans="3:65" ht="12" customHeight="1">
      <c r="C2430" s="63"/>
      <c r="AB2430" s="49"/>
      <c r="AF2430" s="44"/>
      <c r="AQ2430" s="44"/>
      <c r="AS2430" s="44"/>
      <c r="BM2430" s="44"/>
    </row>
    <row r="2431" spans="3:65" ht="12" customHeight="1">
      <c r="C2431" s="63"/>
      <c r="AB2431" s="49"/>
      <c r="AF2431" s="44"/>
      <c r="AQ2431" s="44"/>
      <c r="AS2431" s="44"/>
      <c r="BM2431" s="44"/>
    </row>
    <row r="2432" spans="3:65" ht="12" customHeight="1">
      <c r="C2432" s="63"/>
      <c r="AB2432" s="49"/>
      <c r="AF2432" s="44"/>
      <c r="AQ2432" s="44"/>
      <c r="AS2432" s="44"/>
      <c r="BM2432" s="44"/>
    </row>
    <row r="2433" spans="3:65" ht="12" customHeight="1">
      <c r="C2433" s="63"/>
      <c r="AB2433" s="49"/>
      <c r="AF2433" s="44"/>
      <c r="AQ2433" s="44"/>
      <c r="AS2433" s="44"/>
      <c r="BM2433" s="44"/>
    </row>
    <row r="2434" spans="3:65" ht="12" customHeight="1">
      <c r="C2434" s="63"/>
      <c r="AB2434" s="49"/>
      <c r="AF2434" s="44"/>
      <c r="AQ2434" s="44"/>
      <c r="AS2434" s="44"/>
      <c r="BM2434" s="44"/>
    </row>
    <row r="2435" spans="3:65" ht="12" customHeight="1">
      <c r="C2435" s="63"/>
      <c r="AB2435" s="49"/>
      <c r="AF2435" s="44"/>
      <c r="AQ2435" s="44"/>
      <c r="AS2435" s="44"/>
      <c r="BM2435" s="44"/>
    </row>
    <row r="2436" spans="3:65" ht="12" customHeight="1">
      <c r="C2436" s="63"/>
      <c r="AB2436" s="49"/>
      <c r="AF2436" s="44"/>
      <c r="AQ2436" s="44"/>
      <c r="AS2436" s="44"/>
      <c r="BM2436" s="44"/>
    </row>
    <row r="2437" spans="3:65" ht="12" customHeight="1">
      <c r="C2437" s="63"/>
      <c r="AB2437" s="49"/>
      <c r="AF2437" s="44"/>
      <c r="AQ2437" s="44"/>
      <c r="AS2437" s="44"/>
      <c r="BM2437" s="44"/>
    </row>
    <row r="2438" spans="3:65" ht="12" customHeight="1">
      <c r="C2438" s="63"/>
      <c r="AB2438" s="49"/>
      <c r="AF2438" s="44"/>
      <c r="AQ2438" s="44"/>
      <c r="AS2438" s="44"/>
      <c r="BM2438" s="44"/>
    </row>
    <row r="2439" spans="3:65" ht="12" customHeight="1">
      <c r="C2439" s="63"/>
      <c r="AB2439" s="49"/>
      <c r="AF2439" s="44"/>
      <c r="AQ2439" s="44"/>
      <c r="AS2439" s="44"/>
      <c r="BM2439" s="44"/>
    </row>
    <row r="2440" spans="3:65" ht="12" customHeight="1">
      <c r="C2440" s="63"/>
      <c r="AB2440" s="49"/>
      <c r="AF2440" s="44"/>
      <c r="AQ2440" s="44"/>
      <c r="AS2440" s="44"/>
      <c r="BM2440" s="44"/>
    </row>
    <row r="2441" spans="3:65" ht="12" customHeight="1">
      <c r="C2441" s="63"/>
      <c r="AB2441" s="49"/>
      <c r="AF2441" s="44"/>
      <c r="AQ2441" s="44"/>
      <c r="AS2441" s="44"/>
      <c r="BM2441" s="44"/>
    </row>
    <row r="2442" spans="3:65" ht="12" customHeight="1">
      <c r="C2442" s="63"/>
      <c r="AB2442" s="49"/>
      <c r="AF2442" s="44"/>
      <c r="AQ2442" s="44"/>
      <c r="AS2442" s="44"/>
      <c r="BM2442" s="44"/>
    </row>
    <row r="2443" spans="3:65" ht="12" customHeight="1">
      <c r="C2443" s="63"/>
      <c r="AB2443" s="49"/>
      <c r="AF2443" s="44"/>
      <c r="AQ2443" s="44"/>
      <c r="AS2443" s="44"/>
      <c r="BM2443" s="44"/>
    </row>
    <row r="2444" spans="3:65" ht="12" customHeight="1">
      <c r="C2444" s="63"/>
      <c r="AB2444" s="49"/>
      <c r="AF2444" s="44"/>
      <c r="AQ2444" s="44"/>
      <c r="AS2444" s="44"/>
      <c r="BM2444" s="44"/>
    </row>
    <row r="2445" spans="3:65" ht="12" customHeight="1">
      <c r="C2445" s="63"/>
      <c r="AB2445" s="49"/>
      <c r="AF2445" s="44"/>
      <c r="AQ2445" s="44"/>
      <c r="AS2445" s="44"/>
      <c r="BM2445" s="44"/>
    </row>
    <row r="2446" spans="3:65" ht="12" customHeight="1">
      <c r="C2446" s="63"/>
      <c r="AB2446" s="49"/>
      <c r="AF2446" s="44"/>
      <c r="AQ2446" s="44"/>
      <c r="AS2446" s="44"/>
      <c r="BM2446" s="44"/>
    </row>
    <row r="2447" spans="3:65" ht="12" customHeight="1">
      <c r="C2447" s="63"/>
      <c r="AB2447" s="49"/>
      <c r="AF2447" s="44"/>
      <c r="AQ2447" s="44"/>
      <c r="AS2447" s="44"/>
      <c r="BM2447" s="44"/>
    </row>
    <row r="2448" spans="3:65" ht="12" customHeight="1">
      <c r="C2448" s="63"/>
      <c r="AB2448" s="49"/>
      <c r="AF2448" s="44"/>
      <c r="AQ2448" s="44"/>
      <c r="AS2448" s="44"/>
      <c r="BM2448" s="44"/>
    </row>
    <row r="2449" spans="3:65" ht="12" customHeight="1">
      <c r="C2449" s="63"/>
      <c r="AB2449" s="49"/>
      <c r="AF2449" s="44"/>
      <c r="AQ2449" s="44"/>
      <c r="AS2449" s="44"/>
      <c r="BM2449" s="44"/>
    </row>
    <row r="2450" spans="3:65" ht="12" customHeight="1">
      <c r="C2450" s="63"/>
      <c r="AB2450" s="49"/>
      <c r="AF2450" s="44"/>
      <c r="AQ2450" s="44"/>
      <c r="AS2450" s="44"/>
      <c r="BM2450" s="44"/>
    </row>
    <row r="2451" spans="3:65" ht="12" customHeight="1">
      <c r="C2451" s="63"/>
      <c r="AB2451" s="49"/>
      <c r="AF2451" s="44"/>
      <c r="AQ2451" s="44"/>
      <c r="AS2451" s="44"/>
      <c r="BM2451" s="44"/>
    </row>
    <row r="2452" spans="3:65" ht="12" customHeight="1">
      <c r="C2452" s="63"/>
      <c r="AB2452" s="49"/>
      <c r="AF2452" s="44"/>
      <c r="AQ2452" s="44"/>
      <c r="AS2452" s="44"/>
      <c r="BM2452" s="44"/>
    </row>
    <row r="2453" spans="3:65" ht="12" customHeight="1">
      <c r="C2453" s="63"/>
      <c r="AB2453" s="49"/>
      <c r="AF2453" s="44"/>
      <c r="AQ2453" s="44"/>
      <c r="AS2453" s="44"/>
      <c r="BM2453" s="44"/>
    </row>
    <row r="2454" spans="3:65" ht="12" customHeight="1">
      <c r="C2454" s="63"/>
      <c r="AB2454" s="49"/>
      <c r="AF2454" s="44"/>
      <c r="AQ2454" s="44"/>
      <c r="AS2454" s="44"/>
      <c r="BM2454" s="44"/>
    </row>
    <row r="2455" spans="3:65" ht="12" customHeight="1">
      <c r="C2455" s="63"/>
      <c r="AB2455" s="49"/>
      <c r="AF2455" s="44"/>
      <c r="AQ2455" s="44"/>
      <c r="AS2455" s="44"/>
      <c r="BM2455" s="44"/>
    </row>
    <row r="2456" spans="3:65" ht="12" customHeight="1">
      <c r="C2456" s="63"/>
      <c r="AB2456" s="49"/>
      <c r="AF2456" s="44"/>
      <c r="AQ2456" s="44"/>
      <c r="AS2456" s="44"/>
      <c r="BM2456" s="44"/>
    </row>
    <row r="2457" spans="3:65" ht="12" customHeight="1">
      <c r="C2457" s="63"/>
      <c r="AB2457" s="49"/>
      <c r="AF2457" s="44"/>
      <c r="AQ2457" s="44"/>
      <c r="AS2457" s="44"/>
      <c r="BM2457" s="44"/>
    </row>
    <row r="2458" spans="3:65" ht="12" customHeight="1">
      <c r="C2458" s="63"/>
      <c r="AB2458" s="49"/>
      <c r="AF2458" s="44"/>
      <c r="AQ2458" s="44"/>
      <c r="AS2458" s="44"/>
      <c r="BM2458" s="44"/>
    </row>
    <row r="2459" spans="3:65" ht="12" customHeight="1">
      <c r="C2459" s="63"/>
      <c r="AB2459" s="49"/>
      <c r="AF2459" s="44"/>
      <c r="AQ2459" s="44"/>
      <c r="AS2459" s="44"/>
      <c r="BM2459" s="44"/>
    </row>
    <row r="2460" spans="3:65" ht="12" customHeight="1">
      <c r="C2460" s="63"/>
      <c r="AB2460" s="49"/>
      <c r="AF2460" s="44"/>
      <c r="AQ2460" s="44"/>
      <c r="AS2460" s="44"/>
      <c r="BM2460" s="44"/>
    </row>
    <row r="2461" spans="3:65" ht="12" customHeight="1">
      <c r="C2461" s="63"/>
      <c r="AB2461" s="49"/>
      <c r="AF2461" s="44"/>
      <c r="AQ2461" s="44"/>
      <c r="AS2461" s="44"/>
      <c r="BM2461" s="44"/>
    </row>
    <row r="2462" spans="3:65" ht="12" customHeight="1">
      <c r="C2462" s="63"/>
      <c r="AB2462" s="49"/>
      <c r="AF2462" s="44"/>
      <c r="AQ2462" s="44"/>
      <c r="AS2462" s="44"/>
      <c r="BM2462" s="44"/>
    </row>
    <row r="2463" spans="3:65" ht="12" customHeight="1">
      <c r="C2463" s="63"/>
      <c r="AB2463" s="49"/>
      <c r="AF2463" s="44"/>
      <c r="AQ2463" s="44"/>
      <c r="AS2463" s="44"/>
      <c r="BM2463" s="44"/>
    </row>
    <row r="2464" spans="3:65" ht="12" customHeight="1">
      <c r="C2464" s="63"/>
      <c r="AB2464" s="49"/>
      <c r="AF2464" s="44"/>
      <c r="AQ2464" s="44"/>
      <c r="AS2464" s="44"/>
      <c r="BM2464" s="44"/>
    </row>
    <row r="2465" spans="3:65" ht="12" customHeight="1">
      <c r="C2465" s="63"/>
      <c r="AB2465" s="49"/>
      <c r="AF2465" s="44"/>
      <c r="AQ2465" s="44"/>
      <c r="AS2465" s="44"/>
      <c r="BM2465" s="44"/>
    </row>
    <row r="2466" spans="3:65" ht="12" customHeight="1">
      <c r="C2466" s="63"/>
      <c r="AB2466" s="49"/>
      <c r="AF2466" s="44"/>
      <c r="AQ2466" s="44"/>
      <c r="AS2466" s="44"/>
      <c r="BM2466" s="44"/>
    </row>
    <row r="2467" spans="3:65" ht="12" customHeight="1">
      <c r="C2467" s="63"/>
      <c r="AB2467" s="49"/>
      <c r="AF2467" s="44"/>
      <c r="AQ2467" s="44"/>
      <c r="AS2467" s="44"/>
      <c r="BM2467" s="44"/>
    </row>
    <row r="2468" spans="3:65" ht="12" customHeight="1">
      <c r="C2468" s="63"/>
      <c r="AB2468" s="49"/>
      <c r="AF2468" s="44"/>
      <c r="AQ2468" s="44"/>
      <c r="AS2468" s="44"/>
      <c r="BM2468" s="44"/>
    </row>
    <row r="2469" spans="3:65" ht="12" customHeight="1">
      <c r="C2469" s="63"/>
      <c r="AB2469" s="49"/>
      <c r="AF2469" s="44"/>
      <c r="AQ2469" s="44"/>
      <c r="AS2469" s="44"/>
      <c r="BM2469" s="44"/>
    </row>
    <row r="2470" spans="3:65" ht="12" customHeight="1">
      <c r="C2470" s="63"/>
      <c r="AB2470" s="49"/>
      <c r="AF2470" s="44"/>
      <c r="AQ2470" s="44"/>
      <c r="AS2470" s="44"/>
      <c r="BM2470" s="44"/>
    </row>
    <row r="2471" spans="3:65" ht="12" customHeight="1">
      <c r="C2471" s="63"/>
      <c r="AB2471" s="49"/>
      <c r="AF2471" s="44"/>
      <c r="AQ2471" s="44"/>
      <c r="AS2471" s="44"/>
      <c r="BM2471" s="44"/>
    </row>
    <row r="2472" spans="3:65" ht="12" customHeight="1">
      <c r="C2472" s="63"/>
      <c r="AB2472" s="49"/>
      <c r="AF2472" s="44"/>
      <c r="AQ2472" s="44"/>
      <c r="AS2472" s="44"/>
      <c r="BM2472" s="44"/>
    </row>
    <row r="2473" spans="3:65" ht="12" customHeight="1">
      <c r="C2473" s="63"/>
      <c r="AB2473" s="49"/>
      <c r="AF2473" s="44"/>
      <c r="AQ2473" s="44"/>
      <c r="AS2473" s="44"/>
      <c r="BM2473" s="44"/>
    </row>
    <row r="2474" spans="3:65" ht="12" customHeight="1">
      <c r="C2474" s="63"/>
      <c r="AB2474" s="49"/>
      <c r="AF2474" s="44"/>
      <c r="AQ2474" s="44"/>
      <c r="AS2474" s="44"/>
      <c r="BM2474" s="44"/>
    </row>
    <row r="2475" spans="3:65" ht="12" customHeight="1">
      <c r="C2475" s="63"/>
      <c r="AB2475" s="49"/>
      <c r="AF2475" s="44"/>
      <c r="AQ2475" s="44"/>
      <c r="AS2475" s="44"/>
      <c r="BM2475" s="44"/>
    </row>
    <row r="2476" spans="3:65" ht="12" customHeight="1">
      <c r="C2476" s="63"/>
      <c r="AB2476" s="49"/>
      <c r="AF2476" s="44"/>
      <c r="AQ2476" s="44"/>
      <c r="AS2476" s="44"/>
      <c r="BM2476" s="44"/>
    </row>
    <row r="2477" spans="3:65" ht="12" customHeight="1">
      <c r="C2477" s="63"/>
      <c r="AB2477" s="49"/>
      <c r="AF2477" s="44"/>
      <c r="AQ2477" s="44"/>
      <c r="AS2477" s="44"/>
      <c r="BM2477" s="44"/>
    </row>
    <row r="2478" spans="3:65" ht="12" customHeight="1">
      <c r="C2478" s="63"/>
      <c r="AB2478" s="49"/>
      <c r="AF2478" s="44"/>
      <c r="AQ2478" s="44"/>
      <c r="AS2478" s="44"/>
      <c r="BM2478" s="44"/>
    </row>
    <row r="2479" spans="3:65" ht="12" customHeight="1">
      <c r="C2479" s="63"/>
      <c r="AB2479" s="49"/>
      <c r="AF2479" s="44"/>
      <c r="AQ2479" s="44"/>
      <c r="AS2479" s="44"/>
      <c r="BM2479" s="44"/>
    </row>
    <row r="2480" spans="3:65" ht="12" customHeight="1">
      <c r="C2480" s="63"/>
      <c r="AB2480" s="49"/>
      <c r="AF2480" s="44"/>
      <c r="AQ2480" s="44"/>
      <c r="AS2480" s="44"/>
      <c r="BM2480" s="44"/>
    </row>
    <row r="2481" spans="3:65" ht="12" customHeight="1">
      <c r="C2481" s="63"/>
      <c r="AB2481" s="49"/>
      <c r="AF2481" s="44"/>
      <c r="AQ2481" s="44"/>
      <c r="AS2481" s="44"/>
      <c r="BM2481" s="44"/>
    </row>
    <row r="2482" spans="3:65" ht="12" customHeight="1">
      <c r="C2482" s="63"/>
      <c r="AB2482" s="49"/>
      <c r="AF2482" s="44"/>
      <c r="AQ2482" s="44"/>
      <c r="AS2482" s="44"/>
      <c r="BM2482" s="44"/>
    </row>
    <row r="2483" spans="3:65" ht="12" customHeight="1">
      <c r="C2483" s="63"/>
      <c r="AB2483" s="49"/>
      <c r="AF2483" s="44"/>
      <c r="AQ2483" s="44"/>
      <c r="AS2483" s="44"/>
      <c r="BM2483" s="44"/>
    </row>
    <row r="2484" spans="3:65" ht="12" customHeight="1">
      <c r="C2484" s="63"/>
      <c r="AB2484" s="49"/>
      <c r="AF2484" s="44"/>
      <c r="AQ2484" s="44"/>
      <c r="AS2484" s="44"/>
      <c r="BM2484" s="44"/>
    </row>
    <row r="2485" spans="3:65" ht="12" customHeight="1">
      <c r="C2485" s="63"/>
      <c r="AB2485" s="49"/>
      <c r="AF2485" s="44"/>
      <c r="AQ2485" s="44"/>
      <c r="AS2485" s="44"/>
      <c r="BM2485" s="44"/>
    </row>
    <row r="2486" spans="3:65" ht="12" customHeight="1">
      <c r="C2486" s="63"/>
      <c r="AB2486" s="49"/>
      <c r="AF2486" s="44"/>
      <c r="AQ2486" s="44"/>
      <c r="AS2486" s="44"/>
      <c r="BM2486" s="44"/>
    </row>
    <row r="2487" spans="3:65" ht="12" customHeight="1">
      <c r="C2487" s="63"/>
      <c r="AB2487" s="49"/>
      <c r="AF2487" s="44"/>
      <c r="AQ2487" s="44"/>
      <c r="AS2487" s="44"/>
      <c r="BM2487" s="44"/>
    </row>
    <row r="2488" spans="3:65" ht="12" customHeight="1">
      <c r="C2488" s="63"/>
      <c r="AB2488" s="49"/>
      <c r="AF2488" s="44"/>
      <c r="AQ2488" s="44"/>
      <c r="AS2488" s="44"/>
      <c r="BM2488" s="44"/>
    </row>
    <row r="2489" spans="3:65" ht="12" customHeight="1">
      <c r="C2489" s="63"/>
      <c r="AB2489" s="49"/>
      <c r="AF2489" s="44"/>
      <c r="AQ2489" s="44"/>
      <c r="AS2489" s="44"/>
      <c r="BM2489" s="44"/>
    </row>
    <row r="2490" spans="3:65" ht="12" customHeight="1">
      <c r="C2490" s="63"/>
      <c r="AB2490" s="49"/>
      <c r="AF2490" s="44"/>
      <c r="AQ2490" s="44"/>
      <c r="AS2490" s="44"/>
      <c r="BM2490" s="44"/>
    </row>
    <row r="2491" spans="3:65" ht="12" customHeight="1">
      <c r="C2491" s="63"/>
      <c r="AB2491" s="49"/>
      <c r="AF2491" s="44"/>
      <c r="AQ2491" s="44"/>
      <c r="AS2491" s="44"/>
      <c r="BM2491" s="44"/>
    </row>
    <row r="2492" spans="3:65" ht="12" customHeight="1">
      <c r="C2492" s="63"/>
      <c r="AB2492" s="49"/>
      <c r="AF2492" s="44"/>
      <c r="AQ2492" s="44"/>
      <c r="AS2492" s="44"/>
      <c r="BM2492" s="44"/>
    </row>
    <row r="2493" spans="3:65" ht="12" customHeight="1">
      <c r="C2493" s="63"/>
      <c r="AB2493" s="49"/>
      <c r="AF2493" s="44"/>
      <c r="AQ2493" s="44"/>
      <c r="AS2493" s="44"/>
      <c r="BM2493" s="44"/>
    </row>
    <row r="2494" spans="3:65" ht="12" customHeight="1">
      <c r="C2494" s="63"/>
      <c r="AB2494" s="49"/>
      <c r="AF2494" s="44"/>
      <c r="AQ2494" s="44"/>
      <c r="AS2494" s="44"/>
      <c r="BM2494" s="44"/>
    </row>
    <row r="2495" spans="3:65" ht="12" customHeight="1">
      <c r="C2495" s="63"/>
      <c r="AB2495" s="49"/>
      <c r="AF2495" s="44"/>
      <c r="AQ2495" s="44"/>
      <c r="AS2495" s="44"/>
      <c r="BM2495" s="44"/>
    </row>
    <row r="2496" spans="3:65" ht="12" customHeight="1">
      <c r="C2496" s="63"/>
      <c r="AB2496" s="49"/>
      <c r="AF2496" s="44"/>
      <c r="AQ2496" s="44"/>
      <c r="AS2496" s="44"/>
      <c r="BM2496" s="44"/>
    </row>
    <row r="2497" spans="3:65" ht="12" customHeight="1">
      <c r="C2497" s="63"/>
      <c r="AB2497" s="49"/>
      <c r="AF2497" s="44"/>
      <c r="AQ2497" s="44"/>
      <c r="AS2497" s="44"/>
      <c r="BM2497" s="44"/>
    </row>
    <row r="2498" spans="3:65" ht="12" customHeight="1">
      <c r="C2498" s="63"/>
      <c r="AB2498" s="49"/>
      <c r="AF2498" s="44"/>
      <c r="AQ2498" s="44"/>
      <c r="AS2498" s="44"/>
      <c r="BM2498" s="44"/>
    </row>
    <row r="2499" spans="3:65" ht="12" customHeight="1">
      <c r="C2499" s="63"/>
      <c r="AB2499" s="49"/>
      <c r="AF2499" s="44"/>
      <c r="AQ2499" s="44"/>
      <c r="AS2499" s="44"/>
      <c r="BM2499" s="44"/>
    </row>
    <row r="2500" spans="3:65" ht="12" customHeight="1">
      <c r="C2500" s="63"/>
      <c r="AB2500" s="49"/>
      <c r="AF2500" s="44"/>
      <c r="AQ2500" s="44"/>
      <c r="AS2500" s="44"/>
      <c r="BM2500" s="44"/>
    </row>
    <row r="2501" spans="3:65" ht="12" customHeight="1">
      <c r="C2501" s="63"/>
      <c r="AB2501" s="49"/>
      <c r="AF2501" s="44"/>
      <c r="AQ2501" s="44"/>
      <c r="AS2501" s="44"/>
      <c r="BM2501" s="44"/>
    </row>
    <row r="2502" spans="3:65" ht="12" customHeight="1">
      <c r="C2502" s="63"/>
      <c r="AB2502" s="49"/>
      <c r="AF2502" s="44"/>
      <c r="AQ2502" s="44"/>
      <c r="AS2502" s="44"/>
      <c r="BM2502" s="44"/>
    </row>
    <row r="2503" spans="3:65" ht="12" customHeight="1">
      <c r="C2503" s="63"/>
      <c r="AB2503" s="49"/>
      <c r="AF2503" s="44"/>
      <c r="AQ2503" s="44"/>
      <c r="AS2503" s="44"/>
      <c r="BM2503" s="44"/>
    </row>
    <row r="2504" spans="3:65" ht="12" customHeight="1">
      <c r="C2504" s="63"/>
      <c r="AB2504" s="49"/>
      <c r="AF2504" s="44"/>
      <c r="AQ2504" s="44"/>
      <c r="AS2504" s="44"/>
      <c r="BM2504" s="44"/>
    </row>
    <row r="2505" spans="3:65" ht="12" customHeight="1">
      <c r="C2505" s="63"/>
      <c r="AB2505" s="49"/>
      <c r="AF2505" s="44"/>
      <c r="AQ2505" s="44"/>
      <c r="AS2505" s="44"/>
      <c r="BM2505" s="44"/>
    </row>
    <row r="2506" spans="3:65" ht="12" customHeight="1">
      <c r="C2506" s="63"/>
      <c r="AB2506" s="49"/>
      <c r="AF2506" s="44"/>
      <c r="AQ2506" s="44"/>
      <c r="AS2506" s="44"/>
      <c r="BM2506" s="44"/>
    </row>
    <row r="2507" spans="3:65" ht="12" customHeight="1">
      <c r="C2507" s="63"/>
      <c r="AB2507" s="49"/>
      <c r="AF2507" s="44"/>
      <c r="AQ2507" s="44"/>
      <c r="AS2507" s="44"/>
      <c r="BM2507" s="44"/>
    </row>
    <row r="2508" spans="3:65" ht="12" customHeight="1">
      <c r="C2508" s="63"/>
      <c r="AB2508" s="49"/>
      <c r="AF2508" s="44"/>
      <c r="AQ2508" s="44"/>
      <c r="AS2508" s="44"/>
      <c r="BM2508" s="44"/>
    </row>
    <row r="2509" spans="3:65" ht="12" customHeight="1">
      <c r="C2509" s="63"/>
      <c r="AB2509" s="49"/>
      <c r="AF2509" s="44"/>
      <c r="AQ2509" s="44"/>
      <c r="AS2509" s="44"/>
      <c r="BM2509" s="44"/>
    </row>
    <row r="2510" spans="3:65" ht="12" customHeight="1">
      <c r="C2510" s="63"/>
      <c r="AB2510" s="49"/>
      <c r="AF2510" s="44"/>
      <c r="AQ2510" s="44"/>
      <c r="AS2510" s="44"/>
      <c r="BM2510" s="44"/>
    </row>
    <row r="2511" spans="3:65" ht="12" customHeight="1">
      <c r="C2511" s="63"/>
      <c r="AB2511" s="49"/>
      <c r="AF2511" s="44"/>
      <c r="AQ2511" s="44"/>
      <c r="AS2511" s="44"/>
      <c r="BM2511" s="44"/>
    </row>
    <row r="2512" spans="3:65" ht="12" customHeight="1">
      <c r="C2512" s="63"/>
      <c r="AB2512" s="49"/>
      <c r="AF2512" s="44"/>
      <c r="AQ2512" s="44"/>
      <c r="AS2512" s="44"/>
      <c r="BM2512" s="44"/>
    </row>
    <row r="2513" spans="3:65" ht="12" customHeight="1">
      <c r="C2513" s="63"/>
      <c r="AB2513" s="49"/>
      <c r="AF2513" s="44"/>
      <c r="AQ2513" s="44"/>
      <c r="AS2513" s="44"/>
      <c r="BM2513" s="44"/>
    </row>
    <row r="2514" spans="3:65" ht="12" customHeight="1">
      <c r="C2514" s="63"/>
      <c r="AB2514" s="49"/>
      <c r="AF2514" s="44"/>
      <c r="AQ2514" s="44"/>
      <c r="AS2514" s="44"/>
      <c r="BM2514" s="44"/>
    </row>
    <row r="2515" spans="3:65" ht="12" customHeight="1">
      <c r="C2515" s="63"/>
      <c r="AB2515" s="49"/>
      <c r="AF2515" s="44"/>
      <c r="AQ2515" s="44"/>
      <c r="AS2515" s="44"/>
      <c r="BM2515" s="44"/>
    </row>
    <row r="2516" spans="3:65" ht="12" customHeight="1">
      <c r="C2516" s="63"/>
      <c r="AB2516" s="49"/>
      <c r="AF2516" s="44"/>
      <c r="AQ2516" s="44"/>
      <c r="AS2516" s="44"/>
      <c r="BM2516" s="44"/>
    </row>
    <row r="2517" spans="3:65" ht="12" customHeight="1">
      <c r="C2517" s="63"/>
      <c r="AB2517" s="49"/>
      <c r="AF2517" s="44"/>
      <c r="AQ2517" s="44"/>
      <c r="AS2517" s="44"/>
      <c r="BM2517" s="44"/>
    </row>
    <row r="2518" spans="3:65" ht="12" customHeight="1">
      <c r="C2518" s="63"/>
      <c r="AB2518" s="49"/>
      <c r="AF2518" s="44"/>
      <c r="AQ2518" s="44"/>
      <c r="AS2518" s="44"/>
      <c r="BM2518" s="44"/>
    </row>
    <row r="2519" spans="3:65" ht="12" customHeight="1">
      <c r="C2519" s="63"/>
      <c r="AB2519" s="49"/>
      <c r="AF2519" s="44"/>
      <c r="AQ2519" s="44"/>
      <c r="AS2519" s="44"/>
      <c r="BM2519" s="44"/>
    </row>
    <row r="2520" spans="3:65" ht="12" customHeight="1">
      <c r="C2520" s="63"/>
      <c r="AB2520" s="49"/>
      <c r="AF2520" s="44"/>
      <c r="AQ2520" s="44"/>
      <c r="AS2520" s="44"/>
      <c r="BM2520" s="44"/>
    </row>
    <row r="2521" spans="3:65" ht="12" customHeight="1">
      <c r="C2521" s="63"/>
      <c r="AB2521" s="49"/>
      <c r="AF2521" s="44"/>
      <c r="AQ2521" s="44"/>
      <c r="AS2521" s="44"/>
      <c r="BM2521" s="44"/>
    </row>
    <row r="2522" spans="3:65" ht="12" customHeight="1">
      <c r="C2522" s="63"/>
      <c r="AB2522" s="49"/>
      <c r="AF2522" s="44"/>
      <c r="AQ2522" s="44"/>
      <c r="AS2522" s="44"/>
      <c r="BM2522" s="44"/>
    </row>
    <row r="2523" spans="3:65" ht="12" customHeight="1">
      <c r="C2523" s="63"/>
      <c r="AB2523" s="49"/>
      <c r="AF2523" s="44"/>
      <c r="AQ2523" s="44"/>
      <c r="AS2523" s="44"/>
      <c r="BM2523" s="44"/>
    </row>
    <row r="2524" spans="3:65" ht="12" customHeight="1">
      <c r="C2524" s="63"/>
      <c r="AB2524" s="49"/>
      <c r="AF2524" s="44"/>
      <c r="AQ2524" s="44"/>
      <c r="AS2524" s="44"/>
      <c r="BM2524" s="44"/>
    </row>
    <row r="2525" spans="3:65" ht="12" customHeight="1">
      <c r="C2525" s="63"/>
      <c r="AB2525" s="49"/>
      <c r="AF2525" s="44"/>
      <c r="AQ2525" s="44"/>
      <c r="AS2525" s="44"/>
      <c r="BM2525" s="44"/>
    </row>
    <row r="2526" spans="3:65" ht="12" customHeight="1">
      <c r="C2526" s="63"/>
      <c r="AB2526" s="49"/>
      <c r="AF2526" s="44"/>
      <c r="AQ2526" s="44"/>
      <c r="AS2526" s="44"/>
      <c r="BM2526" s="44"/>
    </row>
    <row r="2527" spans="3:65" ht="12" customHeight="1">
      <c r="C2527" s="63"/>
      <c r="AB2527" s="49"/>
      <c r="AF2527" s="44"/>
      <c r="AQ2527" s="44"/>
      <c r="AS2527" s="44"/>
      <c r="BM2527" s="44"/>
    </row>
    <row r="2528" spans="3:65" ht="12" customHeight="1">
      <c r="C2528" s="63"/>
      <c r="AB2528" s="49"/>
      <c r="AF2528" s="44"/>
      <c r="AQ2528" s="44"/>
      <c r="AS2528" s="44"/>
      <c r="BM2528" s="44"/>
    </row>
    <row r="2529" spans="3:65" ht="12" customHeight="1">
      <c r="C2529" s="63"/>
      <c r="AB2529" s="49"/>
      <c r="AF2529" s="44"/>
      <c r="AQ2529" s="44"/>
      <c r="AS2529" s="44"/>
      <c r="BM2529" s="44"/>
    </row>
    <row r="2530" spans="3:65" ht="12" customHeight="1">
      <c r="C2530" s="63"/>
      <c r="AB2530" s="49"/>
      <c r="AF2530" s="44"/>
      <c r="AQ2530" s="44"/>
      <c r="AS2530" s="44"/>
      <c r="BM2530" s="44"/>
    </row>
    <row r="2531" spans="3:65" ht="12" customHeight="1">
      <c r="C2531" s="63"/>
      <c r="AB2531" s="49"/>
      <c r="AF2531" s="44"/>
      <c r="AQ2531" s="44"/>
      <c r="AS2531" s="44"/>
      <c r="BM2531" s="44"/>
    </row>
    <row r="2532" spans="3:65" ht="12" customHeight="1">
      <c r="C2532" s="63"/>
      <c r="AB2532" s="49"/>
      <c r="AF2532" s="44"/>
      <c r="AQ2532" s="44"/>
      <c r="AS2532" s="44"/>
      <c r="BM2532" s="44"/>
    </row>
    <row r="2533" spans="3:65" ht="12" customHeight="1">
      <c r="C2533" s="63"/>
      <c r="AB2533" s="49"/>
      <c r="AF2533" s="44"/>
      <c r="AQ2533" s="44"/>
      <c r="AS2533" s="44"/>
      <c r="BM2533" s="44"/>
    </row>
    <row r="2534" spans="3:65" ht="12" customHeight="1">
      <c r="C2534" s="63"/>
      <c r="AB2534" s="49"/>
      <c r="AF2534" s="44"/>
      <c r="AQ2534" s="44"/>
      <c r="AS2534" s="44"/>
      <c r="BM2534" s="44"/>
    </row>
    <row r="2535" spans="3:65" ht="12" customHeight="1">
      <c r="C2535" s="63"/>
      <c r="AB2535" s="49"/>
      <c r="AF2535" s="44"/>
      <c r="AQ2535" s="44"/>
      <c r="AS2535" s="44"/>
      <c r="BM2535" s="44"/>
    </row>
    <row r="2536" spans="3:65" ht="12" customHeight="1">
      <c r="C2536" s="63"/>
      <c r="AB2536" s="49"/>
      <c r="AF2536" s="44"/>
      <c r="AQ2536" s="44"/>
      <c r="AS2536" s="44"/>
      <c r="BM2536" s="44"/>
    </row>
    <row r="2537" spans="3:65" ht="12" customHeight="1">
      <c r="C2537" s="63"/>
      <c r="AB2537" s="49"/>
      <c r="AF2537" s="44"/>
      <c r="AQ2537" s="44"/>
      <c r="AS2537" s="44"/>
      <c r="BM2537" s="44"/>
    </row>
    <row r="2538" spans="3:65" ht="12" customHeight="1">
      <c r="C2538" s="63"/>
      <c r="AB2538" s="49"/>
      <c r="AF2538" s="44"/>
      <c r="AQ2538" s="44"/>
      <c r="AS2538" s="44"/>
      <c r="BM2538" s="44"/>
    </row>
    <row r="2539" spans="3:65" ht="12" customHeight="1">
      <c r="C2539" s="63"/>
      <c r="AB2539" s="49"/>
      <c r="AF2539" s="44"/>
      <c r="AQ2539" s="44"/>
      <c r="AS2539" s="44"/>
      <c r="BM2539" s="44"/>
    </row>
    <row r="2540" spans="3:65" ht="12" customHeight="1">
      <c r="C2540" s="63"/>
      <c r="AB2540" s="49"/>
      <c r="AF2540" s="44"/>
      <c r="AQ2540" s="44"/>
      <c r="AS2540" s="44"/>
      <c r="BM2540" s="44"/>
    </row>
    <row r="2541" spans="3:65" ht="12" customHeight="1">
      <c r="C2541" s="63"/>
      <c r="AB2541" s="49"/>
      <c r="AF2541" s="44"/>
      <c r="AQ2541" s="44"/>
      <c r="AS2541" s="44"/>
      <c r="BM2541" s="44"/>
    </row>
    <row r="2542" spans="3:65" ht="12" customHeight="1">
      <c r="C2542" s="63"/>
      <c r="AB2542" s="49"/>
      <c r="AF2542" s="44"/>
      <c r="AQ2542" s="44"/>
      <c r="AS2542" s="44"/>
      <c r="BM2542" s="44"/>
    </row>
    <row r="2543" spans="3:65" ht="12" customHeight="1">
      <c r="C2543" s="63"/>
      <c r="AB2543" s="49"/>
      <c r="AF2543" s="44"/>
      <c r="AQ2543" s="44"/>
      <c r="AS2543" s="44"/>
      <c r="BM2543" s="44"/>
    </row>
    <row r="2544" spans="3:65" ht="12" customHeight="1">
      <c r="C2544" s="63"/>
      <c r="AB2544" s="49"/>
      <c r="AF2544" s="44"/>
      <c r="AQ2544" s="44"/>
      <c r="AS2544" s="44"/>
      <c r="BM2544" s="44"/>
    </row>
    <row r="2545" spans="3:65" ht="12" customHeight="1">
      <c r="C2545" s="63"/>
      <c r="AB2545" s="49"/>
      <c r="AF2545" s="44"/>
      <c r="AQ2545" s="44"/>
      <c r="AS2545" s="44"/>
      <c r="BM2545" s="44"/>
    </row>
    <row r="2546" spans="3:65" ht="12" customHeight="1">
      <c r="C2546" s="63"/>
      <c r="AB2546" s="49"/>
      <c r="AF2546" s="44"/>
      <c r="AQ2546" s="44"/>
      <c r="AS2546" s="44"/>
      <c r="BM2546" s="44"/>
    </row>
    <row r="2547" spans="3:65" ht="12" customHeight="1">
      <c r="C2547" s="63"/>
      <c r="AB2547" s="49"/>
      <c r="AF2547" s="44"/>
      <c r="AQ2547" s="44"/>
      <c r="AS2547" s="44"/>
      <c r="BM2547" s="44"/>
    </row>
    <row r="2548" spans="3:65" ht="12" customHeight="1">
      <c r="C2548" s="63"/>
      <c r="AB2548" s="49"/>
      <c r="AF2548" s="44"/>
      <c r="AQ2548" s="44"/>
      <c r="AS2548" s="44"/>
      <c r="BM2548" s="44"/>
    </row>
    <row r="2549" spans="3:65" ht="12" customHeight="1">
      <c r="C2549" s="63"/>
      <c r="AB2549" s="49"/>
      <c r="AF2549" s="44"/>
      <c r="AQ2549" s="44"/>
      <c r="AS2549" s="44"/>
      <c r="BM2549" s="44"/>
    </row>
    <row r="2550" spans="3:65" ht="12" customHeight="1">
      <c r="C2550" s="63"/>
      <c r="AB2550" s="49"/>
      <c r="AF2550" s="44"/>
      <c r="AQ2550" s="44"/>
      <c r="AS2550" s="44"/>
      <c r="BM2550" s="44"/>
    </row>
    <row r="2551" spans="3:65" ht="12" customHeight="1">
      <c r="C2551" s="63"/>
      <c r="AB2551" s="49"/>
      <c r="AF2551" s="44"/>
      <c r="AQ2551" s="44"/>
      <c r="AS2551" s="44"/>
      <c r="BM2551" s="44"/>
    </row>
    <row r="2552" spans="3:65" ht="12" customHeight="1">
      <c r="C2552" s="63"/>
      <c r="AB2552" s="49"/>
      <c r="AF2552" s="44"/>
      <c r="AQ2552" s="44"/>
      <c r="AS2552" s="44"/>
      <c r="BM2552" s="44"/>
    </row>
    <row r="2553" spans="3:65" ht="12" customHeight="1">
      <c r="C2553" s="63"/>
      <c r="AB2553" s="49"/>
      <c r="AF2553" s="44"/>
      <c r="AQ2553" s="44"/>
      <c r="AS2553" s="44"/>
      <c r="BM2553" s="44"/>
    </row>
    <row r="2554" spans="3:65" ht="12" customHeight="1">
      <c r="C2554" s="63"/>
      <c r="AB2554" s="49"/>
      <c r="AF2554" s="44"/>
      <c r="AQ2554" s="44"/>
      <c r="AS2554" s="44"/>
      <c r="BM2554" s="44"/>
    </row>
    <row r="2555" spans="3:65" ht="12" customHeight="1">
      <c r="C2555" s="63"/>
      <c r="AB2555" s="49"/>
      <c r="AF2555" s="44"/>
      <c r="AQ2555" s="44"/>
      <c r="AS2555" s="44"/>
      <c r="BM2555" s="44"/>
    </row>
    <row r="2556" spans="3:65" ht="12" customHeight="1">
      <c r="C2556" s="63"/>
      <c r="AB2556" s="49"/>
      <c r="AF2556" s="44"/>
      <c r="AQ2556" s="44"/>
      <c r="AS2556" s="44"/>
      <c r="BM2556" s="44"/>
    </row>
    <row r="2557" spans="3:65" ht="12" customHeight="1">
      <c r="C2557" s="63"/>
      <c r="AB2557" s="49"/>
      <c r="AF2557" s="44"/>
      <c r="AQ2557" s="44"/>
      <c r="AS2557" s="44"/>
      <c r="BM2557" s="44"/>
    </row>
    <row r="2558" spans="3:65" ht="12" customHeight="1">
      <c r="C2558" s="63"/>
      <c r="AB2558" s="49"/>
      <c r="AF2558" s="44"/>
      <c r="AQ2558" s="44"/>
      <c r="AS2558" s="44"/>
      <c r="BM2558" s="44"/>
    </row>
    <row r="2559" spans="3:65" ht="12" customHeight="1">
      <c r="C2559" s="63"/>
      <c r="AB2559" s="49"/>
      <c r="AF2559" s="44"/>
      <c r="AQ2559" s="44"/>
      <c r="AS2559" s="44"/>
      <c r="BM2559" s="44"/>
    </row>
    <row r="2560" spans="3:65" ht="12" customHeight="1">
      <c r="C2560" s="63"/>
      <c r="AB2560" s="49"/>
      <c r="AF2560" s="44"/>
      <c r="AQ2560" s="44"/>
      <c r="AS2560" s="44"/>
      <c r="BM2560" s="44"/>
    </row>
    <row r="2561" spans="3:65" ht="12" customHeight="1">
      <c r="C2561" s="63"/>
      <c r="AB2561" s="49"/>
      <c r="AF2561" s="44"/>
      <c r="AQ2561" s="44"/>
      <c r="AS2561" s="44"/>
      <c r="BM2561" s="44"/>
    </row>
    <row r="2562" spans="3:65" ht="12" customHeight="1">
      <c r="C2562" s="63"/>
      <c r="AB2562" s="49"/>
      <c r="AF2562" s="44"/>
      <c r="AQ2562" s="44"/>
      <c r="AS2562" s="44"/>
      <c r="BM2562" s="44"/>
    </row>
    <row r="2563" spans="3:65" ht="12" customHeight="1">
      <c r="C2563" s="63"/>
      <c r="AB2563" s="49"/>
      <c r="AF2563" s="44"/>
      <c r="AQ2563" s="44"/>
      <c r="AS2563" s="44"/>
      <c r="BM2563" s="44"/>
    </row>
    <row r="2564" spans="3:65" ht="12" customHeight="1">
      <c r="C2564" s="63"/>
      <c r="AB2564" s="49"/>
      <c r="AF2564" s="44"/>
      <c r="AQ2564" s="44"/>
      <c r="AS2564" s="44"/>
      <c r="BM2564" s="44"/>
    </row>
    <row r="2565" spans="3:65" ht="12" customHeight="1">
      <c r="C2565" s="63"/>
      <c r="AB2565" s="49"/>
      <c r="AF2565" s="44"/>
      <c r="AQ2565" s="44"/>
      <c r="AS2565" s="44"/>
      <c r="BM2565" s="44"/>
    </row>
    <row r="2566" spans="3:65" ht="12" customHeight="1">
      <c r="C2566" s="63"/>
      <c r="AB2566" s="49"/>
      <c r="AF2566" s="44"/>
      <c r="AQ2566" s="44"/>
      <c r="AS2566" s="44"/>
      <c r="BM2566" s="44"/>
    </row>
    <row r="2567" spans="3:65" ht="12" customHeight="1">
      <c r="C2567" s="63"/>
      <c r="AB2567" s="49"/>
      <c r="AF2567" s="44"/>
      <c r="AQ2567" s="44"/>
      <c r="AS2567" s="44"/>
      <c r="BM2567" s="44"/>
    </row>
    <row r="2568" spans="3:65" ht="12" customHeight="1">
      <c r="C2568" s="63"/>
      <c r="AB2568" s="49"/>
      <c r="AF2568" s="44"/>
      <c r="AQ2568" s="44"/>
      <c r="AS2568" s="44"/>
      <c r="BM2568" s="44"/>
    </row>
    <row r="2569" spans="3:65" ht="12" customHeight="1">
      <c r="C2569" s="63"/>
      <c r="AB2569" s="49"/>
      <c r="AF2569" s="44"/>
      <c r="AQ2569" s="44"/>
      <c r="AS2569" s="44"/>
      <c r="BM2569" s="44"/>
    </row>
    <row r="2570" spans="3:65" ht="12" customHeight="1">
      <c r="C2570" s="63"/>
      <c r="AB2570" s="49"/>
      <c r="AF2570" s="44"/>
      <c r="AQ2570" s="44"/>
      <c r="AS2570" s="44"/>
      <c r="BM2570" s="44"/>
    </row>
    <row r="2571" spans="3:65" ht="12" customHeight="1">
      <c r="C2571" s="63"/>
      <c r="AB2571" s="49"/>
      <c r="AF2571" s="44"/>
      <c r="AQ2571" s="44"/>
      <c r="AS2571" s="44"/>
      <c r="BM2571" s="44"/>
    </row>
    <row r="2572" spans="3:65" ht="12" customHeight="1">
      <c r="C2572" s="63"/>
      <c r="AB2572" s="49"/>
      <c r="AF2572" s="44"/>
      <c r="AQ2572" s="44"/>
      <c r="AS2572" s="44"/>
      <c r="BM2572" s="44"/>
    </row>
    <row r="2573" spans="3:65" ht="12" customHeight="1">
      <c r="C2573" s="63"/>
      <c r="AB2573" s="49"/>
      <c r="AF2573" s="44"/>
      <c r="AQ2573" s="44"/>
      <c r="AS2573" s="44"/>
      <c r="BM2573" s="44"/>
    </row>
    <row r="2574" spans="3:65" ht="12" customHeight="1">
      <c r="C2574" s="63"/>
      <c r="AB2574" s="49"/>
      <c r="AF2574" s="44"/>
      <c r="AQ2574" s="44"/>
      <c r="AS2574" s="44"/>
      <c r="BM2574" s="44"/>
    </row>
    <row r="2575" spans="3:65" ht="12" customHeight="1">
      <c r="C2575" s="63"/>
      <c r="AB2575" s="49"/>
      <c r="AF2575" s="44"/>
      <c r="AQ2575" s="44"/>
      <c r="AS2575" s="44"/>
      <c r="BM2575" s="44"/>
    </row>
    <row r="2576" spans="3:65" ht="12" customHeight="1">
      <c r="C2576" s="63"/>
      <c r="AB2576" s="49"/>
      <c r="AF2576" s="44"/>
      <c r="AQ2576" s="44"/>
      <c r="AS2576" s="44"/>
      <c r="BM2576" s="44"/>
    </row>
    <row r="2577" spans="3:65" ht="12" customHeight="1">
      <c r="C2577" s="63"/>
      <c r="AB2577" s="49"/>
      <c r="AF2577" s="44"/>
      <c r="AQ2577" s="44"/>
      <c r="AS2577" s="44"/>
      <c r="BM2577" s="44"/>
    </row>
    <row r="2578" spans="3:65" ht="12" customHeight="1">
      <c r="C2578" s="63"/>
      <c r="AB2578" s="49"/>
      <c r="AF2578" s="44"/>
      <c r="AQ2578" s="44"/>
      <c r="AS2578" s="44"/>
      <c r="BM2578" s="44"/>
    </row>
    <row r="2579" spans="3:65" ht="12" customHeight="1">
      <c r="C2579" s="63"/>
      <c r="AB2579" s="49"/>
      <c r="AF2579" s="44"/>
      <c r="AQ2579" s="44"/>
      <c r="AS2579" s="44"/>
      <c r="BM2579" s="44"/>
    </row>
    <row r="2580" spans="3:65" ht="12" customHeight="1">
      <c r="C2580" s="63"/>
      <c r="AB2580" s="49"/>
      <c r="AF2580" s="44"/>
      <c r="AQ2580" s="44"/>
      <c r="AS2580" s="44"/>
      <c r="BM2580" s="44"/>
    </row>
    <row r="2581" spans="3:65" ht="12" customHeight="1">
      <c r="C2581" s="63"/>
      <c r="AB2581" s="49"/>
      <c r="AF2581" s="44"/>
      <c r="AQ2581" s="44"/>
      <c r="AS2581" s="44"/>
      <c r="BM2581" s="44"/>
    </row>
    <row r="2582" spans="3:65" ht="12" customHeight="1">
      <c r="C2582" s="63"/>
      <c r="AB2582" s="49"/>
      <c r="AF2582" s="44"/>
      <c r="AQ2582" s="44"/>
      <c r="AS2582" s="44"/>
      <c r="BM2582" s="44"/>
    </row>
    <row r="2583" spans="3:65" ht="12" customHeight="1">
      <c r="C2583" s="63"/>
      <c r="AB2583" s="49"/>
      <c r="AF2583" s="44"/>
      <c r="AQ2583" s="44"/>
      <c r="AS2583" s="44"/>
      <c r="BM2583" s="44"/>
    </row>
    <row r="2584" spans="3:65" ht="12" customHeight="1">
      <c r="C2584" s="63"/>
      <c r="AB2584" s="49"/>
      <c r="AF2584" s="44"/>
      <c r="AQ2584" s="44"/>
      <c r="AS2584" s="44"/>
      <c r="BM2584" s="44"/>
    </row>
    <row r="2585" spans="3:65" ht="12" customHeight="1">
      <c r="C2585" s="63"/>
      <c r="AB2585" s="49"/>
      <c r="AF2585" s="44"/>
      <c r="AQ2585" s="44"/>
      <c r="AS2585" s="44"/>
      <c r="BM2585" s="44"/>
    </row>
    <row r="2586" spans="3:65" ht="12" customHeight="1">
      <c r="C2586" s="63"/>
      <c r="AB2586" s="49"/>
      <c r="AF2586" s="44"/>
      <c r="AQ2586" s="44"/>
      <c r="AS2586" s="44"/>
      <c r="BM2586" s="44"/>
    </row>
    <row r="2587" spans="3:65" ht="12" customHeight="1">
      <c r="C2587" s="63"/>
      <c r="AB2587" s="49"/>
      <c r="AF2587" s="44"/>
      <c r="AQ2587" s="44"/>
      <c r="AS2587" s="44"/>
      <c r="BM2587" s="44"/>
    </row>
    <row r="2588" spans="3:65" ht="12" customHeight="1">
      <c r="C2588" s="63"/>
      <c r="AB2588" s="49"/>
      <c r="AF2588" s="44"/>
      <c r="AQ2588" s="44"/>
      <c r="AS2588" s="44"/>
      <c r="BM2588" s="44"/>
    </row>
    <row r="2589" spans="3:65" ht="12" customHeight="1">
      <c r="C2589" s="63"/>
      <c r="AB2589" s="49"/>
      <c r="AF2589" s="44"/>
      <c r="AQ2589" s="44"/>
      <c r="AS2589" s="44"/>
      <c r="BM2589" s="44"/>
    </row>
    <row r="2590" spans="3:65" ht="12" customHeight="1">
      <c r="C2590" s="63"/>
      <c r="AB2590" s="49"/>
      <c r="AF2590" s="44"/>
      <c r="AQ2590" s="44"/>
      <c r="AS2590" s="44"/>
      <c r="BM2590" s="44"/>
    </row>
    <row r="2591" spans="3:65" ht="12" customHeight="1">
      <c r="C2591" s="63"/>
      <c r="AB2591" s="49"/>
      <c r="AF2591" s="44"/>
      <c r="AQ2591" s="44"/>
      <c r="AS2591" s="44"/>
      <c r="BM2591" s="44"/>
    </row>
    <row r="2592" spans="3:65" ht="12" customHeight="1">
      <c r="C2592" s="63"/>
      <c r="AB2592" s="49"/>
      <c r="AF2592" s="44"/>
      <c r="AQ2592" s="44"/>
      <c r="AS2592" s="44"/>
      <c r="BM2592" s="44"/>
    </row>
    <row r="2593" spans="3:65" ht="12" customHeight="1">
      <c r="C2593" s="63"/>
      <c r="AB2593" s="49"/>
      <c r="AF2593" s="44"/>
      <c r="AQ2593" s="44"/>
      <c r="AS2593" s="44"/>
      <c r="BM2593" s="44"/>
    </row>
    <row r="2594" spans="3:65" ht="12" customHeight="1">
      <c r="C2594" s="63"/>
      <c r="AB2594" s="49"/>
      <c r="AF2594" s="44"/>
      <c r="AQ2594" s="44"/>
      <c r="AS2594" s="44"/>
      <c r="BM2594" s="44"/>
    </row>
    <row r="2595" spans="3:65" ht="12" customHeight="1">
      <c r="C2595" s="63"/>
      <c r="AB2595" s="49"/>
      <c r="AF2595" s="44"/>
      <c r="AQ2595" s="44"/>
      <c r="AS2595" s="44"/>
      <c r="BM2595" s="44"/>
    </row>
    <row r="2596" spans="3:65" ht="12" customHeight="1">
      <c r="C2596" s="63"/>
      <c r="AB2596" s="49"/>
      <c r="AF2596" s="44"/>
      <c r="AQ2596" s="44"/>
      <c r="AS2596" s="44"/>
      <c r="BM2596" s="44"/>
    </row>
    <row r="2597" spans="3:65" ht="12" customHeight="1">
      <c r="C2597" s="63"/>
      <c r="AB2597" s="49"/>
      <c r="AF2597" s="44"/>
      <c r="AQ2597" s="44"/>
      <c r="AS2597" s="44"/>
      <c r="BM2597" s="44"/>
    </row>
    <row r="2598" spans="3:65" ht="12" customHeight="1">
      <c r="C2598" s="63"/>
      <c r="AB2598" s="49"/>
      <c r="AF2598" s="44"/>
      <c r="AQ2598" s="44"/>
      <c r="AS2598" s="44"/>
      <c r="BM2598" s="44"/>
    </row>
    <row r="2599" spans="3:65" ht="12" customHeight="1">
      <c r="C2599" s="63"/>
      <c r="AB2599" s="49"/>
      <c r="AF2599" s="44"/>
      <c r="AQ2599" s="44"/>
      <c r="AS2599" s="44"/>
      <c r="BM2599" s="44"/>
    </row>
    <row r="2600" spans="3:65" ht="12" customHeight="1">
      <c r="C2600" s="63"/>
      <c r="AB2600" s="49"/>
      <c r="AF2600" s="44"/>
      <c r="AQ2600" s="44"/>
      <c r="AS2600" s="44"/>
      <c r="BM2600" s="44"/>
    </row>
    <row r="2601" spans="3:65" ht="12" customHeight="1">
      <c r="C2601" s="63"/>
      <c r="AB2601" s="49"/>
      <c r="AF2601" s="44"/>
      <c r="AQ2601" s="44"/>
      <c r="AS2601" s="44"/>
      <c r="BM2601" s="44"/>
    </row>
    <row r="2602" spans="3:65" ht="12" customHeight="1">
      <c r="C2602" s="63"/>
      <c r="AB2602" s="49"/>
      <c r="AF2602" s="44"/>
      <c r="AQ2602" s="44"/>
      <c r="AS2602" s="44"/>
      <c r="BM2602" s="44"/>
    </row>
    <row r="2603" spans="3:65" ht="12" customHeight="1">
      <c r="C2603" s="63"/>
      <c r="AB2603" s="49"/>
      <c r="AF2603" s="44"/>
      <c r="AQ2603" s="44"/>
      <c r="AS2603" s="44"/>
      <c r="BM2603" s="44"/>
    </row>
    <row r="2604" spans="3:65" ht="12" customHeight="1">
      <c r="C2604" s="63"/>
      <c r="AB2604" s="49"/>
      <c r="AF2604" s="44"/>
      <c r="AQ2604" s="44"/>
      <c r="AS2604" s="44"/>
      <c r="BM2604" s="44"/>
    </row>
    <row r="2605" spans="3:65" ht="12" customHeight="1">
      <c r="C2605" s="63"/>
      <c r="AB2605" s="49"/>
      <c r="AF2605" s="44"/>
      <c r="AQ2605" s="44"/>
      <c r="AS2605" s="44"/>
      <c r="BM2605" s="44"/>
    </row>
    <row r="2606" spans="3:65" ht="12" customHeight="1">
      <c r="C2606" s="63"/>
      <c r="AB2606" s="49"/>
      <c r="AF2606" s="44"/>
      <c r="AQ2606" s="44"/>
      <c r="AS2606" s="44"/>
      <c r="BM2606" s="44"/>
    </row>
    <row r="2607" spans="3:65" ht="12" customHeight="1">
      <c r="C2607" s="63"/>
      <c r="AB2607" s="49"/>
      <c r="AF2607" s="44"/>
      <c r="AQ2607" s="44"/>
      <c r="AS2607" s="44"/>
      <c r="BM2607" s="44"/>
    </row>
    <row r="2608" spans="3:65" ht="12" customHeight="1">
      <c r="C2608" s="63"/>
      <c r="AB2608" s="49"/>
      <c r="AF2608" s="44"/>
      <c r="AQ2608" s="44"/>
      <c r="AS2608" s="44"/>
      <c r="BM2608" s="44"/>
    </row>
    <row r="2609" spans="3:65" ht="12" customHeight="1">
      <c r="C2609" s="63"/>
      <c r="AB2609" s="49"/>
      <c r="AF2609" s="44"/>
      <c r="AQ2609" s="44"/>
      <c r="AS2609" s="44"/>
      <c r="BM2609" s="44"/>
    </row>
    <row r="2610" spans="3:65" ht="12" customHeight="1">
      <c r="C2610" s="63"/>
      <c r="AB2610" s="49"/>
      <c r="AF2610" s="44"/>
      <c r="AQ2610" s="44"/>
      <c r="AS2610" s="44"/>
      <c r="BM2610" s="44"/>
    </row>
    <row r="2611" spans="3:65" ht="12" customHeight="1">
      <c r="C2611" s="63"/>
      <c r="AB2611" s="49"/>
      <c r="AF2611" s="44"/>
      <c r="AQ2611" s="44"/>
      <c r="AS2611" s="44"/>
      <c r="BM2611" s="44"/>
    </row>
    <row r="2612" spans="3:65" ht="12" customHeight="1">
      <c r="C2612" s="63"/>
      <c r="AB2612" s="49"/>
      <c r="AF2612" s="44"/>
      <c r="AQ2612" s="44"/>
      <c r="AS2612" s="44"/>
      <c r="BM2612" s="44"/>
    </row>
    <row r="2613" spans="3:65" ht="12" customHeight="1">
      <c r="C2613" s="63"/>
      <c r="AB2613" s="49"/>
      <c r="AF2613" s="44"/>
      <c r="AQ2613" s="44"/>
      <c r="AS2613" s="44"/>
      <c r="BM2613" s="44"/>
    </row>
    <row r="2614" spans="3:65" ht="12" customHeight="1">
      <c r="C2614" s="63"/>
      <c r="AB2614" s="49"/>
      <c r="AF2614" s="44"/>
      <c r="AQ2614" s="44"/>
      <c r="AS2614" s="44"/>
      <c r="BM2614" s="44"/>
    </row>
    <row r="2615" spans="3:65" ht="12" customHeight="1">
      <c r="C2615" s="63"/>
      <c r="AB2615" s="49"/>
      <c r="AF2615" s="44"/>
      <c r="AQ2615" s="44"/>
      <c r="AS2615" s="44"/>
      <c r="BM2615" s="44"/>
    </row>
    <row r="2616" spans="3:65" ht="12" customHeight="1">
      <c r="C2616" s="63"/>
      <c r="AB2616" s="49"/>
      <c r="AF2616" s="44"/>
      <c r="AQ2616" s="44"/>
      <c r="AS2616" s="44"/>
      <c r="BM2616" s="44"/>
    </row>
    <row r="2617" spans="3:65" ht="12" customHeight="1">
      <c r="C2617" s="63"/>
      <c r="AB2617" s="49"/>
      <c r="AF2617" s="44"/>
      <c r="AQ2617" s="44"/>
      <c r="AS2617" s="44"/>
      <c r="BM2617" s="44"/>
    </row>
    <row r="2618" spans="3:65" ht="12" customHeight="1">
      <c r="C2618" s="63"/>
      <c r="AB2618" s="49"/>
      <c r="AF2618" s="44"/>
      <c r="AQ2618" s="44"/>
      <c r="AS2618" s="44"/>
      <c r="BM2618" s="44"/>
    </row>
    <row r="2619" spans="3:65" ht="12" customHeight="1">
      <c r="C2619" s="63"/>
      <c r="AB2619" s="49"/>
      <c r="AF2619" s="44"/>
      <c r="AQ2619" s="44"/>
      <c r="AS2619" s="44"/>
      <c r="BM2619" s="44"/>
    </row>
    <row r="2620" spans="3:65" ht="12" customHeight="1">
      <c r="C2620" s="63"/>
      <c r="AB2620" s="49"/>
      <c r="AF2620" s="44"/>
      <c r="AQ2620" s="44"/>
      <c r="AS2620" s="44"/>
      <c r="BM2620" s="44"/>
    </row>
    <row r="2621" spans="3:65" ht="12" customHeight="1">
      <c r="C2621" s="63"/>
      <c r="AB2621" s="49"/>
      <c r="AF2621" s="44"/>
      <c r="AQ2621" s="44"/>
      <c r="AS2621" s="44"/>
      <c r="BM2621" s="44"/>
    </row>
    <row r="2622" spans="3:65" ht="12" customHeight="1">
      <c r="C2622" s="63"/>
      <c r="AB2622" s="49"/>
      <c r="AF2622" s="44"/>
      <c r="AQ2622" s="44"/>
      <c r="AS2622" s="44"/>
      <c r="BM2622" s="44"/>
    </row>
    <row r="2623" spans="3:65" ht="12" customHeight="1">
      <c r="C2623" s="63"/>
      <c r="AB2623" s="49"/>
      <c r="AF2623" s="44"/>
      <c r="AQ2623" s="44"/>
      <c r="AS2623" s="44"/>
      <c r="BM2623" s="44"/>
    </row>
    <row r="2624" spans="3:65" ht="12" customHeight="1">
      <c r="C2624" s="63"/>
      <c r="AB2624" s="49"/>
      <c r="AF2624" s="44"/>
      <c r="AQ2624" s="44"/>
      <c r="AS2624" s="44"/>
      <c r="BM2624" s="44"/>
    </row>
    <row r="2625" spans="3:65" ht="12" customHeight="1">
      <c r="C2625" s="63"/>
      <c r="AB2625" s="49"/>
      <c r="AF2625" s="44"/>
      <c r="AQ2625" s="44"/>
      <c r="AS2625" s="44"/>
      <c r="BM2625" s="44"/>
    </row>
    <row r="2626" spans="3:65" ht="12" customHeight="1">
      <c r="C2626" s="63"/>
      <c r="AB2626" s="49"/>
      <c r="AF2626" s="44"/>
      <c r="AQ2626" s="44"/>
      <c r="AS2626" s="44"/>
      <c r="BM2626" s="44"/>
    </row>
    <row r="2627" spans="3:65" ht="12" customHeight="1">
      <c r="C2627" s="63"/>
      <c r="AB2627" s="49"/>
      <c r="AF2627" s="44"/>
      <c r="AQ2627" s="44"/>
      <c r="AS2627" s="44"/>
      <c r="BM2627" s="44"/>
    </row>
    <row r="2628" spans="3:65" ht="12" customHeight="1">
      <c r="C2628" s="63"/>
      <c r="AB2628" s="49"/>
      <c r="AF2628" s="44"/>
      <c r="AQ2628" s="44"/>
      <c r="AS2628" s="44"/>
      <c r="BM2628" s="44"/>
    </row>
    <row r="2629" spans="3:65" ht="12" customHeight="1">
      <c r="C2629" s="63"/>
      <c r="AB2629" s="49"/>
      <c r="AF2629" s="44"/>
      <c r="AQ2629" s="44"/>
      <c r="AS2629" s="44"/>
      <c r="BM2629" s="44"/>
    </row>
    <row r="2630" spans="3:65" ht="12" customHeight="1">
      <c r="C2630" s="63"/>
      <c r="AB2630" s="49"/>
      <c r="AF2630" s="44"/>
      <c r="AQ2630" s="44"/>
      <c r="AS2630" s="44"/>
      <c r="BM2630" s="44"/>
    </row>
    <row r="2631" spans="3:65" ht="12" customHeight="1">
      <c r="C2631" s="63"/>
      <c r="AB2631" s="49"/>
      <c r="AF2631" s="44"/>
      <c r="AQ2631" s="44"/>
      <c r="AS2631" s="44"/>
      <c r="BM2631" s="44"/>
    </row>
    <row r="2632" spans="3:65" ht="12" customHeight="1">
      <c r="C2632" s="63"/>
      <c r="AB2632" s="49"/>
      <c r="AF2632" s="44"/>
      <c r="AQ2632" s="44"/>
      <c r="AS2632" s="44"/>
      <c r="BM2632" s="44"/>
    </row>
    <row r="2633" spans="3:65" ht="12" customHeight="1">
      <c r="C2633" s="63"/>
      <c r="AB2633" s="49"/>
      <c r="AF2633" s="44"/>
      <c r="AQ2633" s="44"/>
      <c r="AS2633" s="44"/>
      <c r="BM2633" s="44"/>
    </row>
    <row r="2634" spans="3:65" ht="12" customHeight="1">
      <c r="C2634" s="63"/>
      <c r="AB2634" s="49"/>
      <c r="AF2634" s="44"/>
      <c r="AQ2634" s="44"/>
      <c r="AS2634" s="44"/>
      <c r="BM2634" s="44"/>
    </row>
    <row r="2635" spans="3:65" ht="12" customHeight="1">
      <c r="C2635" s="63"/>
      <c r="AB2635" s="49"/>
      <c r="AF2635" s="44"/>
      <c r="AQ2635" s="44"/>
      <c r="AS2635" s="44"/>
      <c r="BM2635" s="44"/>
    </row>
    <row r="2636" spans="3:65" ht="12" customHeight="1">
      <c r="C2636" s="63"/>
      <c r="AB2636" s="49"/>
      <c r="AF2636" s="44"/>
      <c r="AQ2636" s="44"/>
      <c r="AS2636" s="44"/>
      <c r="BM2636" s="44"/>
    </row>
    <row r="2637" spans="3:65" ht="12" customHeight="1">
      <c r="C2637" s="63"/>
      <c r="AB2637" s="49"/>
      <c r="AF2637" s="44"/>
      <c r="AQ2637" s="44"/>
      <c r="AS2637" s="44"/>
      <c r="BM2637" s="44"/>
    </row>
    <row r="2638" spans="3:65" ht="12" customHeight="1">
      <c r="C2638" s="63"/>
      <c r="AB2638" s="49"/>
      <c r="AF2638" s="44"/>
      <c r="AQ2638" s="44"/>
      <c r="AS2638" s="44"/>
      <c r="BM2638" s="44"/>
    </row>
    <row r="2639" spans="3:65" ht="12" customHeight="1">
      <c r="C2639" s="63"/>
      <c r="AB2639" s="49"/>
      <c r="AF2639" s="44"/>
      <c r="AQ2639" s="44"/>
      <c r="AS2639" s="44"/>
      <c r="BM2639" s="44"/>
    </row>
    <row r="2640" spans="3:65" ht="12" customHeight="1">
      <c r="C2640" s="63"/>
      <c r="AB2640" s="49"/>
      <c r="AF2640" s="44"/>
      <c r="AQ2640" s="44"/>
      <c r="AS2640" s="44"/>
      <c r="BM2640" s="44"/>
    </row>
    <row r="2641" spans="3:65" ht="12" customHeight="1">
      <c r="C2641" s="63"/>
      <c r="AB2641" s="49"/>
      <c r="AF2641" s="44"/>
      <c r="AQ2641" s="44"/>
      <c r="AS2641" s="44"/>
      <c r="BM2641" s="44"/>
    </row>
    <row r="2642" spans="3:65" ht="12" customHeight="1">
      <c r="C2642" s="63"/>
      <c r="AB2642" s="49"/>
      <c r="AF2642" s="44"/>
      <c r="AQ2642" s="44"/>
      <c r="AS2642" s="44"/>
      <c r="BM2642" s="44"/>
    </row>
    <row r="2643" spans="3:65" ht="12" customHeight="1">
      <c r="C2643" s="63"/>
      <c r="AB2643" s="49"/>
      <c r="AF2643" s="44"/>
      <c r="AQ2643" s="44"/>
      <c r="AS2643" s="44"/>
      <c r="BM2643" s="44"/>
    </row>
    <row r="2644" spans="3:65" ht="12" customHeight="1">
      <c r="C2644" s="63"/>
      <c r="AB2644" s="49"/>
      <c r="AF2644" s="44"/>
      <c r="AQ2644" s="44"/>
      <c r="AS2644" s="44"/>
      <c r="BM2644" s="44"/>
    </row>
    <row r="2645" spans="3:65" ht="12" customHeight="1">
      <c r="C2645" s="63"/>
      <c r="AB2645" s="49"/>
      <c r="AF2645" s="44"/>
      <c r="AQ2645" s="44"/>
      <c r="AS2645" s="44"/>
      <c r="BM2645" s="44"/>
    </row>
    <row r="2646" spans="3:65" ht="12" customHeight="1">
      <c r="C2646" s="63"/>
      <c r="AB2646" s="49"/>
      <c r="AF2646" s="44"/>
      <c r="AQ2646" s="44"/>
      <c r="AS2646" s="44"/>
      <c r="BM2646" s="44"/>
    </row>
    <row r="2647" spans="3:65" ht="12" customHeight="1">
      <c r="C2647" s="63"/>
      <c r="AB2647" s="49"/>
      <c r="AF2647" s="44"/>
      <c r="AQ2647" s="44"/>
      <c r="AS2647" s="44"/>
      <c r="BM2647" s="44"/>
    </row>
    <row r="2648" spans="3:65" ht="12" customHeight="1">
      <c r="C2648" s="63"/>
      <c r="AB2648" s="49"/>
      <c r="AF2648" s="44"/>
      <c r="AQ2648" s="44"/>
      <c r="AS2648" s="44"/>
      <c r="BM2648" s="44"/>
    </row>
    <row r="2649" spans="3:65" ht="12" customHeight="1">
      <c r="C2649" s="63"/>
      <c r="AB2649" s="49"/>
      <c r="AF2649" s="44"/>
      <c r="AQ2649" s="44"/>
      <c r="AS2649" s="44"/>
      <c r="BM2649" s="44"/>
    </row>
    <row r="2650" spans="3:65" ht="12" customHeight="1">
      <c r="C2650" s="63"/>
      <c r="AB2650" s="49"/>
      <c r="AF2650" s="44"/>
      <c r="AQ2650" s="44"/>
      <c r="AS2650" s="44"/>
      <c r="BM2650" s="44"/>
    </row>
    <row r="2651" spans="3:65" ht="12" customHeight="1">
      <c r="C2651" s="63"/>
      <c r="AB2651" s="49"/>
      <c r="AF2651" s="44"/>
      <c r="AQ2651" s="44"/>
      <c r="AS2651" s="44"/>
      <c r="BM2651" s="44"/>
    </row>
    <row r="2652" spans="3:65" ht="12" customHeight="1">
      <c r="C2652" s="63"/>
      <c r="AB2652" s="49"/>
      <c r="AF2652" s="44"/>
      <c r="AQ2652" s="44"/>
      <c r="AS2652" s="44"/>
      <c r="BM2652" s="44"/>
    </row>
    <row r="2653" spans="3:65" ht="12" customHeight="1">
      <c r="C2653" s="63"/>
      <c r="AB2653" s="49"/>
      <c r="AF2653" s="44"/>
      <c r="AQ2653" s="44"/>
      <c r="AS2653" s="44"/>
      <c r="BM2653" s="44"/>
    </row>
    <row r="2654" spans="3:65" ht="12" customHeight="1">
      <c r="C2654" s="63"/>
      <c r="AB2654" s="49"/>
      <c r="AF2654" s="44"/>
      <c r="AQ2654" s="44"/>
      <c r="AS2654" s="44"/>
      <c r="BM2654" s="44"/>
    </row>
    <row r="2655" spans="3:65" ht="12" customHeight="1">
      <c r="C2655" s="63"/>
      <c r="AB2655" s="49"/>
      <c r="AF2655" s="44"/>
      <c r="AQ2655" s="44"/>
      <c r="AS2655" s="44"/>
      <c r="BM2655" s="44"/>
    </row>
    <row r="2656" spans="3:65" ht="12" customHeight="1">
      <c r="C2656" s="63"/>
      <c r="AB2656" s="49"/>
      <c r="AF2656" s="44"/>
      <c r="AQ2656" s="44"/>
      <c r="AS2656" s="44"/>
      <c r="BM2656" s="44"/>
    </row>
    <row r="2657" spans="3:65" ht="12" customHeight="1">
      <c r="C2657" s="63"/>
      <c r="AB2657" s="49"/>
      <c r="AF2657" s="44"/>
      <c r="AQ2657" s="44"/>
      <c r="AS2657" s="44"/>
      <c r="BM2657" s="44"/>
    </row>
    <row r="2658" spans="3:65" ht="12" customHeight="1">
      <c r="C2658" s="63"/>
      <c r="AB2658" s="49"/>
      <c r="AF2658" s="44"/>
      <c r="AQ2658" s="44"/>
      <c r="AS2658" s="44"/>
      <c r="BM2658" s="44"/>
    </row>
    <row r="2659" spans="3:65" ht="12" customHeight="1">
      <c r="C2659" s="63"/>
      <c r="AB2659" s="49"/>
      <c r="AF2659" s="44"/>
      <c r="AQ2659" s="44"/>
      <c r="AS2659" s="44"/>
      <c r="BM2659" s="44"/>
    </row>
    <row r="2660" spans="3:65" ht="12" customHeight="1">
      <c r="C2660" s="63"/>
      <c r="AB2660" s="49"/>
      <c r="AF2660" s="44"/>
      <c r="AQ2660" s="44"/>
      <c r="AS2660" s="44"/>
      <c r="BM2660" s="44"/>
    </row>
    <row r="2661" spans="3:65" ht="12" customHeight="1">
      <c r="C2661" s="63"/>
      <c r="AB2661" s="49"/>
      <c r="AF2661" s="44"/>
      <c r="AQ2661" s="44"/>
      <c r="AS2661" s="44"/>
      <c r="BM2661" s="44"/>
    </row>
    <row r="2662" spans="3:65" ht="12" customHeight="1">
      <c r="C2662" s="63"/>
      <c r="AB2662" s="49"/>
      <c r="AF2662" s="44"/>
      <c r="AQ2662" s="44"/>
      <c r="AS2662" s="44"/>
      <c r="BM2662" s="44"/>
    </row>
    <row r="2663" spans="3:65" ht="12" customHeight="1">
      <c r="C2663" s="63"/>
      <c r="AB2663" s="49"/>
      <c r="AF2663" s="44"/>
      <c r="AQ2663" s="44"/>
      <c r="AS2663" s="44"/>
      <c r="BM2663" s="44"/>
    </row>
    <row r="2664" spans="3:65" ht="12" customHeight="1">
      <c r="C2664" s="63"/>
      <c r="AB2664" s="49"/>
      <c r="AF2664" s="44"/>
      <c r="AQ2664" s="44"/>
      <c r="AS2664" s="44"/>
      <c r="BM2664" s="44"/>
    </row>
    <row r="2665" spans="3:65" ht="12" customHeight="1">
      <c r="C2665" s="63"/>
      <c r="AB2665" s="49"/>
      <c r="AF2665" s="44"/>
      <c r="AQ2665" s="44"/>
      <c r="AS2665" s="44"/>
      <c r="BM2665" s="44"/>
    </row>
    <row r="2666" spans="3:65" ht="12" customHeight="1">
      <c r="C2666" s="63"/>
      <c r="AB2666" s="49"/>
      <c r="AF2666" s="44"/>
      <c r="AQ2666" s="44"/>
      <c r="AS2666" s="44"/>
      <c r="BM2666" s="44"/>
    </row>
    <row r="2667" spans="3:65" ht="12" customHeight="1">
      <c r="C2667" s="63"/>
      <c r="AB2667" s="49"/>
      <c r="AF2667" s="44"/>
      <c r="AQ2667" s="44"/>
      <c r="AS2667" s="44"/>
      <c r="BM2667" s="44"/>
    </row>
    <row r="2668" spans="3:65" ht="12" customHeight="1">
      <c r="C2668" s="63"/>
      <c r="AB2668" s="49"/>
      <c r="AF2668" s="44"/>
      <c r="AQ2668" s="44"/>
      <c r="AS2668" s="44"/>
      <c r="BM2668" s="44"/>
    </row>
    <row r="2669" spans="3:65" ht="12" customHeight="1">
      <c r="C2669" s="63"/>
      <c r="AB2669" s="49"/>
      <c r="AF2669" s="44"/>
      <c r="AQ2669" s="44"/>
      <c r="AS2669" s="44"/>
      <c r="BM2669" s="44"/>
    </row>
    <row r="2670" spans="3:65" ht="12" customHeight="1">
      <c r="C2670" s="63"/>
      <c r="AB2670" s="49"/>
      <c r="AF2670" s="44"/>
      <c r="AQ2670" s="44"/>
      <c r="AS2670" s="44"/>
      <c r="BM2670" s="44"/>
    </row>
    <row r="2671" spans="3:65" ht="12" customHeight="1">
      <c r="C2671" s="63"/>
      <c r="AB2671" s="49"/>
      <c r="AF2671" s="44"/>
      <c r="AQ2671" s="44"/>
      <c r="AS2671" s="44"/>
      <c r="BM2671" s="44"/>
    </row>
    <row r="2672" spans="3:65" ht="12" customHeight="1">
      <c r="C2672" s="63"/>
      <c r="AB2672" s="49"/>
      <c r="AF2672" s="44"/>
      <c r="AQ2672" s="44"/>
      <c r="AS2672" s="44"/>
      <c r="BM2672" s="44"/>
    </row>
    <row r="2673" spans="3:65" ht="12" customHeight="1">
      <c r="C2673" s="63"/>
      <c r="AB2673" s="49"/>
      <c r="AF2673" s="44"/>
      <c r="AQ2673" s="44"/>
      <c r="AS2673" s="44"/>
      <c r="BM2673" s="44"/>
    </row>
    <row r="2674" spans="3:65" ht="12" customHeight="1">
      <c r="C2674" s="63"/>
      <c r="AB2674" s="49"/>
      <c r="AF2674" s="44"/>
      <c r="AQ2674" s="44"/>
      <c r="AS2674" s="44"/>
      <c r="BM2674" s="44"/>
    </row>
    <row r="2675" spans="3:65" ht="12" customHeight="1">
      <c r="C2675" s="63"/>
      <c r="AB2675" s="49"/>
      <c r="AF2675" s="44"/>
      <c r="AQ2675" s="44"/>
      <c r="AS2675" s="44"/>
      <c r="BM2675" s="44"/>
    </row>
    <row r="2676" spans="3:65" ht="12" customHeight="1">
      <c r="C2676" s="63"/>
      <c r="AB2676" s="49"/>
      <c r="AF2676" s="44"/>
      <c r="AQ2676" s="44"/>
      <c r="AS2676" s="44"/>
      <c r="BM2676" s="44"/>
    </row>
    <row r="2677" spans="3:65" ht="12" customHeight="1">
      <c r="C2677" s="63"/>
      <c r="AB2677" s="49"/>
      <c r="AF2677" s="44"/>
      <c r="AQ2677" s="44"/>
      <c r="AS2677" s="44"/>
      <c r="BM2677" s="44"/>
    </row>
    <row r="2678" spans="3:65" ht="12" customHeight="1">
      <c r="C2678" s="63"/>
      <c r="AB2678" s="49"/>
      <c r="AF2678" s="44"/>
      <c r="AQ2678" s="44"/>
      <c r="AS2678" s="44"/>
      <c r="BM2678" s="44"/>
    </row>
    <row r="2679" spans="3:65" ht="12" customHeight="1">
      <c r="C2679" s="63"/>
      <c r="AB2679" s="49"/>
      <c r="AF2679" s="44"/>
      <c r="AQ2679" s="44"/>
      <c r="AS2679" s="44"/>
      <c r="BM2679" s="44"/>
    </row>
    <row r="2680" spans="3:65" ht="12" customHeight="1">
      <c r="C2680" s="63"/>
      <c r="AB2680" s="49"/>
      <c r="AF2680" s="44"/>
      <c r="AQ2680" s="44"/>
      <c r="AS2680" s="44"/>
      <c r="BM2680" s="44"/>
    </row>
    <row r="2681" spans="3:65" ht="12" customHeight="1">
      <c r="C2681" s="63"/>
      <c r="AB2681" s="49"/>
      <c r="AF2681" s="44"/>
      <c r="AQ2681" s="44"/>
      <c r="AS2681" s="44"/>
      <c r="BM2681" s="44"/>
    </row>
    <row r="2682" spans="3:65" ht="12" customHeight="1">
      <c r="C2682" s="63"/>
      <c r="AB2682" s="49"/>
      <c r="AF2682" s="44"/>
      <c r="AQ2682" s="44"/>
      <c r="AS2682" s="44"/>
      <c r="BM2682" s="44"/>
    </row>
    <row r="2683" spans="3:65" ht="12" customHeight="1">
      <c r="C2683" s="63"/>
      <c r="AB2683" s="49"/>
      <c r="AF2683" s="44"/>
      <c r="AQ2683" s="44"/>
      <c r="AS2683" s="44"/>
      <c r="BM2683" s="44"/>
    </row>
    <row r="2684" spans="3:65" ht="12" customHeight="1">
      <c r="C2684" s="63"/>
      <c r="AB2684" s="49"/>
      <c r="AF2684" s="44"/>
      <c r="AQ2684" s="44"/>
      <c r="AS2684" s="44"/>
      <c r="BM2684" s="44"/>
    </row>
    <row r="2685" spans="3:65" ht="12" customHeight="1">
      <c r="C2685" s="63"/>
      <c r="AB2685" s="49"/>
      <c r="AF2685" s="44"/>
      <c r="AQ2685" s="44"/>
      <c r="AS2685" s="44"/>
      <c r="BM2685" s="44"/>
    </row>
    <row r="2686" spans="3:65" ht="12" customHeight="1">
      <c r="C2686" s="63"/>
      <c r="AB2686" s="49"/>
      <c r="AF2686" s="44"/>
      <c r="AQ2686" s="44"/>
      <c r="AS2686" s="44"/>
      <c r="BM2686" s="44"/>
    </row>
    <row r="2687" spans="3:65" ht="12" customHeight="1">
      <c r="C2687" s="63"/>
      <c r="AB2687" s="49"/>
      <c r="AF2687" s="44"/>
      <c r="AQ2687" s="44"/>
      <c r="AS2687" s="44"/>
      <c r="BM2687" s="44"/>
    </row>
    <row r="2688" spans="3:65" ht="12" customHeight="1">
      <c r="C2688" s="63"/>
      <c r="AB2688" s="49"/>
      <c r="AF2688" s="44"/>
      <c r="AQ2688" s="44"/>
      <c r="AS2688" s="44"/>
      <c r="BM2688" s="44"/>
    </row>
    <row r="2689" spans="3:65" ht="12" customHeight="1">
      <c r="C2689" s="63"/>
      <c r="AB2689" s="49"/>
      <c r="AF2689" s="44"/>
      <c r="AQ2689" s="44"/>
      <c r="AS2689" s="44"/>
      <c r="BM2689" s="44"/>
    </row>
    <row r="2690" spans="3:65" ht="12" customHeight="1">
      <c r="C2690" s="63"/>
      <c r="AB2690" s="49"/>
      <c r="AF2690" s="44"/>
      <c r="AQ2690" s="44"/>
      <c r="AS2690" s="44"/>
      <c r="BM2690" s="44"/>
    </row>
    <row r="2691" spans="3:65" ht="12" customHeight="1">
      <c r="C2691" s="63"/>
      <c r="AB2691" s="49"/>
      <c r="AF2691" s="44"/>
      <c r="AQ2691" s="44"/>
      <c r="AS2691" s="44"/>
      <c r="BM2691" s="44"/>
    </row>
    <row r="2692" spans="3:65" ht="12" customHeight="1">
      <c r="C2692" s="63"/>
      <c r="AB2692" s="49"/>
      <c r="AF2692" s="44"/>
      <c r="AQ2692" s="44"/>
      <c r="AS2692" s="44"/>
      <c r="BM2692" s="44"/>
    </row>
    <row r="2693" spans="3:65" ht="12" customHeight="1">
      <c r="C2693" s="63"/>
      <c r="AB2693" s="49"/>
      <c r="AF2693" s="44"/>
      <c r="AQ2693" s="44"/>
      <c r="AS2693" s="44"/>
      <c r="BM2693" s="44"/>
    </row>
    <row r="2694" spans="3:65" ht="12" customHeight="1">
      <c r="C2694" s="63"/>
      <c r="AB2694" s="49"/>
      <c r="AF2694" s="44"/>
      <c r="AQ2694" s="44"/>
      <c r="AS2694" s="44"/>
      <c r="BM2694" s="44"/>
    </row>
    <row r="2695" spans="3:65" ht="12" customHeight="1">
      <c r="C2695" s="63"/>
      <c r="AB2695" s="49"/>
      <c r="AF2695" s="44"/>
      <c r="AQ2695" s="44"/>
      <c r="AS2695" s="44"/>
      <c r="BM2695" s="44"/>
    </row>
    <row r="2696" spans="3:65" ht="12" customHeight="1">
      <c r="C2696" s="63"/>
      <c r="AB2696" s="49"/>
      <c r="AF2696" s="44"/>
      <c r="AQ2696" s="44"/>
      <c r="AS2696" s="44"/>
      <c r="BM2696" s="44"/>
    </row>
    <row r="2697" spans="3:65" ht="12" customHeight="1">
      <c r="C2697" s="63"/>
      <c r="AB2697" s="49"/>
      <c r="AF2697" s="44"/>
      <c r="AQ2697" s="44"/>
      <c r="AS2697" s="44"/>
      <c r="BM2697" s="44"/>
    </row>
    <row r="2698" spans="3:65" ht="12" customHeight="1">
      <c r="C2698" s="63"/>
      <c r="AB2698" s="49"/>
      <c r="AF2698" s="44"/>
      <c r="AQ2698" s="44"/>
      <c r="AS2698" s="44"/>
      <c r="BM2698" s="44"/>
    </row>
    <row r="2699" spans="3:65" ht="12" customHeight="1">
      <c r="C2699" s="63"/>
      <c r="AB2699" s="49"/>
      <c r="AF2699" s="44"/>
      <c r="AQ2699" s="44"/>
      <c r="AS2699" s="44"/>
      <c r="BM2699" s="44"/>
    </row>
    <row r="2700" spans="3:65" ht="12" customHeight="1">
      <c r="C2700" s="63"/>
      <c r="AB2700" s="49"/>
      <c r="AF2700" s="44"/>
      <c r="AQ2700" s="44"/>
      <c r="AS2700" s="44"/>
      <c r="BM2700" s="44"/>
    </row>
    <row r="2701" spans="3:65" ht="12" customHeight="1">
      <c r="C2701" s="63"/>
      <c r="AB2701" s="49"/>
      <c r="AF2701" s="44"/>
      <c r="AQ2701" s="44"/>
      <c r="AS2701" s="44"/>
      <c r="BM2701" s="44"/>
    </row>
    <row r="2702" spans="3:65" ht="12" customHeight="1">
      <c r="C2702" s="63"/>
      <c r="AB2702" s="49"/>
      <c r="AF2702" s="44"/>
      <c r="AQ2702" s="44"/>
      <c r="AS2702" s="44"/>
      <c r="BM2702" s="44"/>
    </row>
    <row r="2703" spans="3:65" ht="12" customHeight="1">
      <c r="C2703" s="63"/>
      <c r="AB2703" s="49"/>
      <c r="AF2703" s="44"/>
      <c r="AQ2703" s="44"/>
      <c r="AS2703" s="44"/>
      <c r="BM2703" s="44"/>
    </row>
    <row r="2704" spans="3:65" ht="12" customHeight="1">
      <c r="C2704" s="63"/>
      <c r="AB2704" s="49"/>
      <c r="AF2704" s="44"/>
      <c r="AQ2704" s="44"/>
      <c r="AS2704" s="44"/>
      <c r="BM2704" s="44"/>
    </row>
    <row r="2705" spans="3:65" ht="12" customHeight="1">
      <c r="C2705" s="63"/>
      <c r="AB2705" s="49"/>
      <c r="AF2705" s="44"/>
      <c r="AQ2705" s="44"/>
      <c r="AS2705" s="44"/>
      <c r="BM2705" s="44"/>
    </row>
    <row r="2706" spans="3:65" ht="12" customHeight="1">
      <c r="C2706" s="63"/>
      <c r="AB2706" s="49"/>
      <c r="AF2706" s="44"/>
      <c r="AQ2706" s="44"/>
      <c r="AS2706" s="44"/>
      <c r="BM2706" s="44"/>
    </row>
    <row r="2707" spans="3:65" ht="12" customHeight="1">
      <c r="C2707" s="63"/>
      <c r="AB2707" s="49"/>
      <c r="AF2707" s="44"/>
      <c r="AQ2707" s="44"/>
      <c r="AS2707" s="44"/>
      <c r="BM2707" s="44"/>
    </row>
    <row r="2708" spans="3:65" ht="12" customHeight="1">
      <c r="C2708" s="63"/>
      <c r="AB2708" s="49"/>
      <c r="AF2708" s="44"/>
      <c r="AQ2708" s="44"/>
      <c r="AS2708" s="44"/>
      <c r="BM2708" s="44"/>
    </row>
    <row r="2709" spans="3:65" ht="12" customHeight="1">
      <c r="C2709" s="63"/>
      <c r="AB2709" s="49"/>
      <c r="AF2709" s="44"/>
      <c r="AQ2709" s="44"/>
      <c r="AS2709" s="44"/>
      <c r="BM2709" s="44"/>
    </row>
    <row r="2710" spans="3:65" ht="12" customHeight="1">
      <c r="C2710" s="63"/>
      <c r="AB2710" s="49"/>
      <c r="AF2710" s="44"/>
      <c r="AQ2710" s="44"/>
      <c r="AS2710" s="44"/>
      <c r="BM2710" s="44"/>
    </row>
    <row r="2711" spans="3:65" ht="12" customHeight="1">
      <c r="C2711" s="63"/>
      <c r="AB2711" s="49"/>
      <c r="AF2711" s="44"/>
      <c r="AQ2711" s="44"/>
      <c r="AS2711" s="44"/>
      <c r="BM2711" s="44"/>
    </row>
    <row r="2712" spans="3:65" ht="12" customHeight="1">
      <c r="C2712" s="63"/>
      <c r="AB2712" s="49"/>
      <c r="AF2712" s="44"/>
      <c r="AQ2712" s="44"/>
      <c r="AS2712" s="44"/>
      <c r="BM2712" s="44"/>
    </row>
    <row r="2713" spans="3:65" ht="12" customHeight="1">
      <c r="C2713" s="63"/>
      <c r="AB2713" s="49"/>
      <c r="AF2713" s="44"/>
      <c r="AQ2713" s="44"/>
      <c r="AS2713" s="44"/>
      <c r="BM2713" s="44"/>
    </row>
    <row r="2714" spans="3:65" ht="12" customHeight="1">
      <c r="C2714" s="63"/>
      <c r="AB2714" s="49"/>
      <c r="AF2714" s="44"/>
      <c r="AQ2714" s="44"/>
      <c r="AS2714" s="44"/>
      <c r="BM2714" s="44"/>
    </row>
    <row r="2715" spans="3:65" ht="12" customHeight="1">
      <c r="C2715" s="63"/>
      <c r="AB2715" s="49"/>
      <c r="AF2715" s="44"/>
      <c r="AQ2715" s="44"/>
      <c r="AS2715" s="44"/>
      <c r="BM2715" s="44"/>
    </row>
    <row r="2716" spans="3:65" ht="12" customHeight="1">
      <c r="C2716" s="63"/>
      <c r="AB2716" s="49"/>
      <c r="AF2716" s="44"/>
      <c r="AQ2716" s="44"/>
      <c r="AS2716" s="44"/>
      <c r="BM2716" s="44"/>
    </row>
    <row r="2717" spans="3:65" ht="12" customHeight="1">
      <c r="C2717" s="63"/>
      <c r="AB2717" s="49"/>
      <c r="AF2717" s="44"/>
      <c r="AQ2717" s="44"/>
      <c r="AS2717" s="44"/>
      <c r="BM2717" s="44"/>
    </row>
    <row r="2718" spans="3:65" ht="12" customHeight="1">
      <c r="C2718" s="63"/>
      <c r="AB2718" s="49"/>
      <c r="AF2718" s="44"/>
      <c r="AQ2718" s="44"/>
      <c r="AS2718" s="44"/>
      <c r="BM2718" s="44"/>
    </row>
    <row r="2719" spans="3:65" ht="12" customHeight="1">
      <c r="C2719" s="63"/>
      <c r="AB2719" s="49"/>
      <c r="AF2719" s="44"/>
      <c r="AQ2719" s="44"/>
      <c r="AS2719" s="44"/>
      <c r="BM2719" s="44"/>
    </row>
    <row r="2720" spans="3:65" ht="12" customHeight="1">
      <c r="C2720" s="63"/>
      <c r="AB2720" s="49"/>
      <c r="AF2720" s="44"/>
      <c r="AQ2720" s="44"/>
      <c r="AS2720" s="44"/>
      <c r="BM2720" s="44"/>
    </row>
    <row r="2721" spans="3:65" ht="12" customHeight="1">
      <c r="C2721" s="63"/>
      <c r="AB2721" s="49"/>
      <c r="AF2721" s="44"/>
      <c r="AQ2721" s="44"/>
      <c r="AS2721" s="44"/>
      <c r="BM2721" s="44"/>
    </row>
    <row r="2722" spans="3:65" ht="12" customHeight="1">
      <c r="C2722" s="63"/>
      <c r="AB2722" s="49"/>
      <c r="AF2722" s="44"/>
      <c r="AQ2722" s="44"/>
      <c r="AS2722" s="44"/>
      <c r="BM2722" s="44"/>
    </row>
    <row r="2723" spans="3:65" ht="12" customHeight="1">
      <c r="C2723" s="63"/>
      <c r="AB2723" s="49"/>
      <c r="AF2723" s="44"/>
      <c r="AQ2723" s="44"/>
      <c r="AS2723" s="44"/>
      <c r="BM2723" s="44"/>
    </row>
    <row r="2724" spans="3:65" ht="12" customHeight="1">
      <c r="C2724" s="63"/>
      <c r="AB2724" s="49"/>
      <c r="AF2724" s="44"/>
      <c r="AQ2724" s="44"/>
      <c r="AS2724" s="44"/>
      <c r="BM2724" s="44"/>
    </row>
    <row r="2725" spans="3:65" ht="12" customHeight="1">
      <c r="C2725" s="63"/>
      <c r="AB2725" s="49"/>
      <c r="AF2725" s="44"/>
      <c r="AQ2725" s="44"/>
      <c r="AS2725" s="44"/>
      <c r="BM2725" s="44"/>
    </row>
    <row r="2726" spans="3:65" ht="12" customHeight="1">
      <c r="C2726" s="63"/>
      <c r="AB2726" s="49"/>
      <c r="AF2726" s="44"/>
      <c r="AQ2726" s="44"/>
      <c r="AS2726" s="44"/>
      <c r="BM2726" s="44"/>
    </row>
    <row r="2727" spans="3:65" ht="12" customHeight="1">
      <c r="C2727" s="63"/>
      <c r="AB2727" s="49"/>
      <c r="AF2727" s="44"/>
      <c r="AQ2727" s="44"/>
      <c r="AS2727" s="44"/>
      <c r="BM2727" s="44"/>
    </row>
    <row r="2728" spans="3:65" ht="12" customHeight="1">
      <c r="C2728" s="63"/>
      <c r="AB2728" s="49"/>
      <c r="AF2728" s="44"/>
      <c r="AQ2728" s="44"/>
      <c r="AS2728" s="44"/>
      <c r="BM2728" s="44"/>
    </row>
    <row r="2729" spans="3:65" ht="12" customHeight="1">
      <c r="C2729" s="63"/>
      <c r="AB2729" s="49"/>
      <c r="AF2729" s="44"/>
      <c r="AQ2729" s="44"/>
      <c r="AS2729" s="44"/>
      <c r="BM2729" s="44"/>
    </row>
    <row r="2730" spans="3:65" ht="12" customHeight="1">
      <c r="C2730" s="63"/>
      <c r="AB2730" s="49"/>
      <c r="AF2730" s="44"/>
      <c r="AQ2730" s="44"/>
      <c r="AS2730" s="44"/>
      <c r="BM2730" s="44"/>
    </row>
    <row r="2731" spans="3:65" ht="12" customHeight="1">
      <c r="C2731" s="63"/>
      <c r="AB2731" s="49"/>
      <c r="AF2731" s="44"/>
      <c r="AQ2731" s="44"/>
      <c r="AS2731" s="44"/>
      <c r="BM2731" s="44"/>
    </row>
    <row r="2732" spans="3:65" ht="12" customHeight="1">
      <c r="C2732" s="63"/>
      <c r="AB2732" s="49"/>
      <c r="AF2732" s="44"/>
      <c r="AQ2732" s="44"/>
      <c r="AS2732" s="44"/>
      <c r="BM2732" s="44"/>
    </row>
    <row r="2733" spans="3:65" ht="12" customHeight="1">
      <c r="C2733" s="63"/>
      <c r="AB2733" s="49"/>
      <c r="AF2733" s="44"/>
      <c r="AQ2733" s="44"/>
      <c r="AS2733" s="44"/>
      <c r="BM2733" s="44"/>
    </row>
    <row r="2734" spans="3:65" ht="12" customHeight="1">
      <c r="C2734" s="63"/>
      <c r="AB2734" s="49"/>
      <c r="AF2734" s="44"/>
      <c r="AQ2734" s="44"/>
      <c r="AS2734" s="44"/>
      <c r="BM2734" s="44"/>
    </row>
    <row r="2735" spans="3:65" ht="12" customHeight="1">
      <c r="C2735" s="63"/>
      <c r="AB2735" s="49"/>
      <c r="AF2735" s="44"/>
      <c r="AQ2735" s="44"/>
      <c r="AS2735" s="44"/>
      <c r="BM2735" s="44"/>
    </row>
    <row r="2736" spans="3:65" ht="12" customHeight="1">
      <c r="C2736" s="63"/>
      <c r="AB2736" s="49"/>
      <c r="AF2736" s="44"/>
      <c r="AQ2736" s="44"/>
      <c r="AS2736" s="44"/>
      <c r="BM2736" s="44"/>
    </row>
    <row r="2737" spans="3:65" ht="12" customHeight="1">
      <c r="C2737" s="63"/>
      <c r="AB2737" s="49"/>
      <c r="AF2737" s="44"/>
      <c r="AQ2737" s="44"/>
      <c r="AS2737" s="44"/>
      <c r="BM2737" s="44"/>
    </row>
    <row r="2738" spans="3:65" ht="12" customHeight="1">
      <c r="C2738" s="63"/>
      <c r="AB2738" s="49"/>
      <c r="AF2738" s="44"/>
      <c r="AQ2738" s="44"/>
      <c r="AS2738" s="44"/>
      <c r="BM2738" s="44"/>
    </row>
    <row r="2739" spans="3:65" ht="12" customHeight="1">
      <c r="C2739" s="63"/>
      <c r="AB2739" s="49"/>
      <c r="AF2739" s="44"/>
      <c r="AQ2739" s="44"/>
      <c r="AS2739" s="44"/>
      <c r="BM2739" s="44"/>
    </row>
    <row r="2740" spans="3:65" ht="12" customHeight="1">
      <c r="C2740" s="63"/>
      <c r="AB2740" s="49"/>
      <c r="AF2740" s="44"/>
      <c r="AQ2740" s="44"/>
      <c r="AS2740" s="44"/>
      <c r="BM2740" s="44"/>
    </row>
    <row r="2741" spans="3:65" ht="12" customHeight="1">
      <c r="C2741" s="63"/>
      <c r="AB2741" s="49"/>
      <c r="AF2741" s="44"/>
      <c r="AQ2741" s="44"/>
      <c r="AS2741" s="44"/>
      <c r="BM2741" s="44"/>
    </row>
    <row r="2742" spans="3:65" ht="12" customHeight="1">
      <c r="C2742" s="63"/>
      <c r="AB2742" s="49"/>
      <c r="AF2742" s="44"/>
      <c r="AQ2742" s="44"/>
      <c r="AS2742" s="44"/>
      <c r="BM2742" s="44"/>
    </row>
    <row r="2743" spans="3:65" ht="12" customHeight="1">
      <c r="C2743" s="63"/>
      <c r="AB2743" s="49"/>
      <c r="AF2743" s="44"/>
      <c r="AQ2743" s="44"/>
      <c r="AS2743" s="44"/>
      <c r="BM2743" s="44"/>
    </row>
    <row r="2744" spans="3:65" ht="12" customHeight="1">
      <c r="C2744" s="63"/>
      <c r="AB2744" s="49"/>
      <c r="AF2744" s="44"/>
      <c r="AQ2744" s="44"/>
      <c r="AS2744" s="44"/>
      <c r="BM2744" s="44"/>
    </row>
    <row r="2745" spans="3:65" ht="12" customHeight="1">
      <c r="C2745" s="63"/>
      <c r="AB2745" s="49"/>
      <c r="AF2745" s="44"/>
      <c r="AQ2745" s="44"/>
      <c r="AS2745" s="44"/>
      <c r="BM2745" s="44"/>
    </row>
    <row r="2746" spans="3:65" ht="12" customHeight="1">
      <c r="C2746" s="63"/>
      <c r="AB2746" s="49"/>
      <c r="AF2746" s="44"/>
      <c r="AQ2746" s="44"/>
      <c r="AS2746" s="44"/>
      <c r="BM2746" s="44"/>
    </row>
    <row r="2747" spans="3:65" ht="12" customHeight="1">
      <c r="C2747" s="63"/>
      <c r="AB2747" s="49"/>
      <c r="AF2747" s="44"/>
      <c r="AQ2747" s="44"/>
      <c r="AS2747" s="44"/>
      <c r="BM2747" s="44"/>
    </row>
    <row r="2748" spans="3:65" ht="12" customHeight="1">
      <c r="C2748" s="63"/>
      <c r="AB2748" s="49"/>
      <c r="AF2748" s="44"/>
      <c r="AQ2748" s="44"/>
      <c r="AS2748" s="44"/>
      <c r="BM2748" s="44"/>
    </row>
    <row r="2749" spans="3:65" ht="12" customHeight="1">
      <c r="C2749" s="63"/>
      <c r="AB2749" s="49"/>
      <c r="AF2749" s="44"/>
      <c r="AQ2749" s="44"/>
      <c r="AS2749" s="44"/>
      <c r="BM2749" s="44"/>
    </row>
    <row r="2750" spans="3:65" ht="12" customHeight="1">
      <c r="C2750" s="63"/>
      <c r="AB2750" s="49"/>
      <c r="AF2750" s="44"/>
      <c r="AQ2750" s="44"/>
      <c r="AS2750" s="44"/>
      <c r="BM2750" s="44"/>
    </row>
    <row r="2751" spans="3:65" ht="12" customHeight="1">
      <c r="C2751" s="63"/>
      <c r="AB2751" s="49"/>
      <c r="AF2751" s="44"/>
      <c r="AQ2751" s="44"/>
      <c r="AS2751" s="44"/>
      <c r="BM2751" s="44"/>
    </row>
    <row r="2752" spans="3:65" ht="12" customHeight="1">
      <c r="C2752" s="63"/>
      <c r="AB2752" s="49"/>
      <c r="AF2752" s="44"/>
      <c r="AQ2752" s="44"/>
      <c r="AS2752" s="44"/>
      <c r="BM2752" s="44"/>
    </row>
    <row r="2753" spans="3:65" ht="12" customHeight="1">
      <c r="C2753" s="63"/>
      <c r="AB2753" s="49"/>
      <c r="AF2753" s="44"/>
      <c r="AQ2753" s="44"/>
      <c r="AS2753" s="44"/>
      <c r="BM2753" s="44"/>
    </row>
    <row r="2754" spans="3:65" ht="12" customHeight="1">
      <c r="C2754" s="63"/>
      <c r="AB2754" s="49"/>
      <c r="AF2754" s="44"/>
      <c r="AQ2754" s="44"/>
      <c r="AS2754" s="44"/>
      <c r="BM2754" s="44"/>
    </row>
    <row r="2755" spans="3:65" ht="12" customHeight="1">
      <c r="C2755" s="63"/>
      <c r="AB2755" s="49"/>
      <c r="AF2755" s="44"/>
      <c r="AQ2755" s="44"/>
      <c r="AS2755" s="44"/>
      <c r="BM2755" s="44"/>
    </row>
    <row r="2756" spans="3:65" ht="12" customHeight="1">
      <c r="C2756" s="63"/>
      <c r="AB2756" s="49"/>
      <c r="AF2756" s="44"/>
      <c r="AQ2756" s="44"/>
      <c r="AS2756" s="44"/>
      <c r="BM2756" s="44"/>
    </row>
    <row r="2757" spans="3:65" ht="12" customHeight="1">
      <c r="C2757" s="63"/>
      <c r="AB2757" s="49"/>
      <c r="AF2757" s="44"/>
      <c r="AQ2757" s="44"/>
      <c r="AS2757" s="44"/>
      <c r="BM2757" s="44"/>
    </row>
    <row r="2758" spans="3:65" ht="12" customHeight="1">
      <c r="C2758" s="63"/>
      <c r="AB2758" s="49"/>
      <c r="AF2758" s="44"/>
      <c r="AQ2758" s="44"/>
      <c r="AS2758" s="44"/>
      <c r="BM2758" s="44"/>
    </row>
    <row r="2759" spans="3:65" ht="12" customHeight="1">
      <c r="C2759" s="63"/>
      <c r="AB2759" s="49"/>
      <c r="AF2759" s="44"/>
      <c r="AQ2759" s="44"/>
      <c r="AS2759" s="44"/>
      <c r="BM2759" s="44"/>
    </row>
    <row r="2760" spans="3:65" ht="12" customHeight="1">
      <c r="C2760" s="63"/>
      <c r="AB2760" s="49"/>
      <c r="AF2760" s="44"/>
      <c r="AQ2760" s="44"/>
      <c r="AS2760" s="44"/>
      <c r="BM2760" s="44"/>
    </row>
    <row r="2761" spans="3:65" ht="12" customHeight="1">
      <c r="C2761" s="63"/>
      <c r="AB2761" s="49"/>
      <c r="AF2761" s="44"/>
      <c r="AQ2761" s="44"/>
      <c r="AS2761" s="44"/>
      <c r="BM2761" s="44"/>
    </row>
    <row r="2762" spans="3:65" ht="12" customHeight="1">
      <c r="C2762" s="63"/>
      <c r="AB2762" s="49"/>
      <c r="AF2762" s="44"/>
      <c r="AQ2762" s="44"/>
      <c r="AS2762" s="44"/>
      <c r="BM2762" s="44"/>
    </row>
    <row r="2763" spans="3:65" ht="12" customHeight="1">
      <c r="C2763" s="63"/>
      <c r="AB2763" s="49"/>
      <c r="AF2763" s="44"/>
      <c r="AQ2763" s="44"/>
      <c r="AS2763" s="44"/>
      <c r="BM2763" s="44"/>
    </row>
    <row r="2764" spans="3:65" ht="12" customHeight="1">
      <c r="C2764" s="63"/>
      <c r="AB2764" s="49"/>
      <c r="AF2764" s="44"/>
      <c r="AQ2764" s="44"/>
      <c r="AS2764" s="44"/>
      <c r="BM2764" s="44"/>
    </row>
    <row r="2765" spans="3:65" ht="12" customHeight="1">
      <c r="C2765" s="63"/>
      <c r="AB2765" s="49"/>
      <c r="AF2765" s="44"/>
      <c r="AQ2765" s="44"/>
      <c r="AS2765" s="44"/>
      <c r="BM2765" s="44"/>
    </row>
    <row r="2766" spans="3:65" ht="12" customHeight="1">
      <c r="C2766" s="63"/>
      <c r="AB2766" s="49"/>
      <c r="AF2766" s="44"/>
      <c r="AQ2766" s="44"/>
      <c r="AS2766" s="44"/>
      <c r="BM2766" s="44"/>
    </row>
    <row r="2767" spans="3:65" ht="12" customHeight="1">
      <c r="C2767" s="63"/>
      <c r="AB2767" s="49"/>
      <c r="AF2767" s="44"/>
      <c r="AQ2767" s="44"/>
      <c r="AS2767" s="44"/>
      <c r="BM2767" s="44"/>
    </row>
    <row r="2768" spans="3:65" ht="12" customHeight="1">
      <c r="C2768" s="63"/>
      <c r="AB2768" s="49"/>
      <c r="AF2768" s="44"/>
      <c r="AQ2768" s="44"/>
      <c r="AS2768" s="44"/>
      <c r="BM2768" s="44"/>
    </row>
    <row r="2769" spans="3:65" ht="12" customHeight="1">
      <c r="C2769" s="63"/>
      <c r="AB2769" s="49"/>
      <c r="AF2769" s="44"/>
      <c r="AQ2769" s="44"/>
      <c r="AS2769" s="44"/>
      <c r="BM2769" s="44"/>
    </row>
    <row r="2770" spans="3:65" ht="12" customHeight="1">
      <c r="C2770" s="63"/>
      <c r="AB2770" s="49"/>
      <c r="AF2770" s="44"/>
      <c r="AQ2770" s="44"/>
      <c r="AS2770" s="44"/>
      <c r="BM2770" s="44"/>
    </row>
    <row r="2771" spans="3:65" ht="12" customHeight="1">
      <c r="C2771" s="63"/>
      <c r="AB2771" s="49"/>
      <c r="AF2771" s="44"/>
      <c r="AQ2771" s="44"/>
      <c r="AS2771" s="44"/>
      <c r="BM2771" s="44"/>
    </row>
    <row r="2772" spans="3:65" ht="12" customHeight="1">
      <c r="C2772" s="63"/>
      <c r="AB2772" s="49"/>
      <c r="AF2772" s="44"/>
      <c r="AQ2772" s="44"/>
      <c r="AS2772" s="44"/>
      <c r="BM2772" s="44"/>
    </row>
    <row r="2773" spans="3:65" ht="12" customHeight="1">
      <c r="C2773" s="63"/>
      <c r="AB2773" s="49"/>
      <c r="AF2773" s="44"/>
      <c r="AQ2773" s="44"/>
      <c r="AS2773" s="44"/>
      <c r="BM2773" s="44"/>
    </row>
    <row r="2774" spans="3:65" ht="12" customHeight="1">
      <c r="C2774" s="63"/>
      <c r="AB2774" s="49"/>
      <c r="AF2774" s="44"/>
      <c r="AQ2774" s="44"/>
      <c r="AS2774" s="44"/>
      <c r="BM2774" s="44"/>
    </row>
    <row r="2775" spans="3:65" ht="12" customHeight="1">
      <c r="C2775" s="63"/>
      <c r="AB2775" s="49"/>
      <c r="AF2775" s="44"/>
      <c r="AQ2775" s="44"/>
      <c r="AS2775" s="44"/>
      <c r="BM2775" s="44"/>
    </row>
    <row r="2776" spans="3:65" ht="12" customHeight="1">
      <c r="C2776" s="63"/>
      <c r="AB2776" s="49"/>
      <c r="AF2776" s="44"/>
      <c r="AQ2776" s="44"/>
      <c r="AS2776" s="44"/>
      <c r="BM2776" s="44"/>
    </row>
    <row r="2777" spans="3:65" ht="12" customHeight="1">
      <c r="C2777" s="63"/>
      <c r="AB2777" s="49"/>
      <c r="AF2777" s="44"/>
      <c r="AQ2777" s="44"/>
      <c r="AS2777" s="44"/>
      <c r="BM2777" s="44"/>
    </row>
    <row r="2778" spans="3:65" ht="12" customHeight="1">
      <c r="C2778" s="63"/>
      <c r="AB2778" s="49"/>
      <c r="AF2778" s="44"/>
      <c r="AQ2778" s="44"/>
      <c r="AS2778" s="44"/>
      <c r="BM2778" s="44"/>
    </row>
    <row r="2779" spans="3:65" ht="12" customHeight="1">
      <c r="C2779" s="63"/>
      <c r="AB2779" s="49"/>
      <c r="AF2779" s="44"/>
      <c r="AQ2779" s="44"/>
      <c r="AS2779" s="44"/>
      <c r="BM2779" s="44"/>
    </row>
    <row r="2780" spans="3:65" ht="12" customHeight="1">
      <c r="C2780" s="63"/>
      <c r="AB2780" s="49"/>
      <c r="AF2780" s="44"/>
      <c r="AQ2780" s="44"/>
      <c r="AS2780" s="44"/>
      <c r="BM2780" s="44"/>
    </row>
    <row r="2781" spans="3:65" ht="12" customHeight="1">
      <c r="C2781" s="63"/>
      <c r="AB2781" s="49"/>
      <c r="AF2781" s="44"/>
      <c r="AQ2781" s="44"/>
      <c r="AS2781" s="44"/>
      <c r="BM2781" s="44"/>
    </row>
    <row r="2782" spans="3:65" ht="12" customHeight="1">
      <c r="C2782" s="63"/>
      <c r="AB2782" s="49"/>
      <c r="AF2782" s="44"/>
      <c r="AQ2782" s="44"/>
      <c r="AS2782" s="44"/>
      <c r="BM2782" s="44"/>
    </row>
    <row r="2783" spans="3:65" ht="12" customHeight="1">
      <c r="C2783" s="63"/>
      <c r="AB2783" s="49"/>
      <c r="AF2783" s="44"/>
      <c r="AQ2783" s="44"/>
      <c r="AS2783" s="44"/>
      <c r="BM2783" s="44"/>
    </row>
    <row r="2784" spans="3:65" ht="12" customHeight="1">
      <c r="C2784" s="63"/>
      <c r="AB2784" s="49"/>
      <c r="AF2784" s="44"/>
      <c r="AQ2784" s="44"/>
      <c r="AS2784" s="44"/>
      <c r="BM2784" s="44"/>
    </row>
    <row r="2785" spans="3:65" ht="12" customHeight="1">
      <c r="C2785" s="63"/>
      <c r="AB2785" s="49"/>
      <c r="AF2785" s="44"/>
      <c r="AQ2785" s="44"/>
      <c r="AS2785" s="44"/>
      <c r="BM2785" s="44"/>
    </row>
    <row r="2786" spans="3:65" ht="12" customHeight="1">
      <c r="C2786" s="63"/>
      <c r="AB2786" s="49"/>
      <c r="AF2786" s="44"/>
      <c r="AQ2786" s="44"/>
      <c r="AS2786" s="44"/>
      <c r="BM2786" s="44"/>
    </row>
    <row r="2787" spans="3:65" ht="12" customHeight="1">
      <c r="C2787" s="63"/>
      <c r="AB2787" s="49"/>
      <c r="AF2787" s="44"/>
      <c r="AQ2787" s="44"/>
      <c r="AS2787" s="44"/>
      <c r="BM2787" s="44"/>
    </row>
    <row r="2788" spans="3:65" ht="12" customHeight="1">
      <c r="C2788" s="63"/>
      <c r="AB2788" s="49"/>
      <c r="AF2788" s="44"/>
      <c r="AQ2788" s="44"/>
      <c r="AS2788" s="44"/>
      <c r="BM2788" s="44"/>
    </row>
    <row r="2789" spans="3:65" ht="12" customHeight="1">
      <c r="C2789" s="63"/>
      <c r="AB2789" s="49"/>
      <c r="AF2789" s="44"/>
      <c r="AQ2789" s="44"/>
      <c r="AS2789" s="44"/>
      <c r="BM2789" s="44"/>
    </row>
    <row r="2790" spans="3:65" ht="12" customHeight="1">
      <c r="C2790" s="63"/>
      <c r="AB2790" s="49"/>
      <c r="AF2790" s="44"/>
      <c r="AQ2790" s="44"/>
      <c r="AS2790" s="44"/>
      <c r="BM2790" s="44"/>
    </row>
    <row r="2791" spans="3:65" ht="12" customHeight="1">
      <c r="C2791" s="63"/>
      <c r="AB2791" s="49"/>
      <c r="AF2791" s="44"/>
      <c r="AQ2791" s="44"/>
      <c r="AS2791" s="44"/>
      <c r="BM2791" s="44"/>
    </row>
    <row r="2792" spans="3:65" ht="12" customHeight="1">
      <c r="C2792" s="63"/>
      <c r="AB2792" s="49"/>
      <c r="AF2792" s="44"/>
      <c r="AQ2792" s="44"/>
      <c r="AS2792" s="44"/>
      <c r="BM2792" s="44"/>
    </row>
    <row r="2793" spans="3:65" ht="12" customHeight="1">
      <c r="C2793" s="63"/>
      <c r="AB2793" s="49"/>
      <c r="AF2793" s="44"/>
      <c r="AQ2793" s="44"/>
      <c r="AS2793" s="44"/>
      <c r="BM2793" s="44"/>
    </row>
    <row r="2794" spans="3:65" ht="12" customHeight="1">
      <c r="C2794" s="63"/>
      <c r="AB2794" s="49"/>
      <c r="AF2794" s="44"/>
      <c r="AQ2794" s="44"/>
      <c r="AS2794" s="44"/>
      <c r="BM2794" s="44"/>
    </row>
    <row r="2795" spans="3:65" ht="12" customHeight="1">
      <c r="C2795" s="63"/>
      <c r="AB2795" s="49"/>
      <c r="AF2795" s="44"/>
      <c r="AQ2795" s="44"/>
      <c r="AS2795" s="44"/>
      <c r="BM2795" s="44"/>
    </row>
    <row r="2796" spans="3:65" ht="12" customHeight="1">
      <c r="C2796" s="63"/>
      <c r="AB2796" s="49"/>
      <c r="AF2796" s="44"/>
      <c r="AQ2796" s="44"/>
      <c r="AS2796" s="44"/>
      <c r="BM2796" s="44"/>
    </row>
    <row r="2797" spans="3:65" ht="12" customHeight="1">
      <c r="C2797" s="63"/>
      <c r="AB2797" s="49"/>
      <c r="AF2797" s="44"/>
      <c r="AQ2797" s="44"/>
      <c r="AS2797" s="44"/>
      <c r="BM2797" s="44"/>
    </row>
    <row r="2798" spans="3:65" ht="12" customHeight="1">
      <c r="C2798" s="63"/>
      <c r="AB2798" s="49"/>
      <c r="AF2798" s="44"/>
      <c r="AQ2798" s="44"/>
      <c r="AS2798" s="44"/>
      <c r="BM2798" s="44"/>
    </row>
    <row r="2799" spans="3:65" ht="12" customHeight="1">
      <c r="C2799" s="63"/>
      <c r="AB2799" s="49"/>
      <c r="AF2799" s="44"/>
      <c r="AQ2799" s="44"/>
      <c r="AS2799" s="44"/>
      <c r="BM2799" s="44"/>
    </row>
    <row r="2800" spans="3:65" ht="12" customHeight="1">
      <c r="C2800" s="63"/>
      <c r="AB2800" s="49"/>
      <c r="AF2800" s="44"/>
      <c r="AQ2800" s="44"/>
      <c r="AS2800" s="44"/>
      <c r="BM2800" s="44"/>
    </row>
    <row r="2801" spans="3:65" ht="12" customHeight="1">
      <c r="C2801" s="63"/>
      <c r="AB2801" s="49"/>
      <c r="AF2801" s="44"/>
      <c r="AQ2801" s="44"/>
      <c r="AS2801" s="44"/>
      <c r="BM2801" s="44"/>
    </row>
    <row r="2802" spans="3:65" ht="12" customHeight="1">
      <c r="C2802" s="63"/>
      <c r="AB2802" s="49"/>
      <c r="AF2802" s="44"/>
      <c r="AQ2802" s="44"/>
      <c r="AS2802" s="44"/>
      <c r="BM2802" s="44"/>
    </row>
    <row r="2803" spans="3:65" ht="12" customHeight="1">
      <c r="C2803" s="63"/>
      <c r="AB2803" s="49"/>
      <c r="AF2803" s="44"/>
      <c r="AQ2803" s="44"/>
      <c r="AS2803" s="44"/>
      <c r="BM2803" s="44"/>
    </row>
    <row r="2804" spans="3:65" ht="12" customHeight="1">
      <c r="C2804" s="63"/>
      <c r="AB2804" s="49"/>
      <c r="AF2804" s="44"/>
      <c r="AQ2804" s="44"/>
      <c r="AS2804" s="44"/>
      <c r="BM2804" s="44"/>
    </row>
    <row r="2805" spans="3:65" ht="12" customHeight="1">
      <c r="C2805" s="63"/>
      <c r="AB2805" s="49"/>
      <c r="AF2805" s="44"/>
      <c r="AQ2805" s="44"/>
      <c r="AS2805" s="44"/>
      <c r="BM2805" s="44"/>
    </row>
    <row r="2806" spans="3:65" ht="12" customHeight="1">
      <c r="C2806" s="63"/>
      <c r="AB2806" s="49"/>
      <c r="AF2806" s="44"/>
      <c r="AQ2806" s="44"/>
      <c r="AS2806" s="44"/>
      <c r="BM2806" s="44"/>
    </row>
    <row r="2807" spans="3:65" ht="12" customHeight="1">
      <c r="C2807" s="63"/>
      <c r="AB2807" s="49"/>
      <c r="AF2807" s="44"/>
      <c r="AQ2807" s="44"/>
      <c r="AS2807" s="44"/>
      <c r="BM2807" s="44"/>
    </row>
    <row r="2808" spans="3:65" ht="12" customHeight="1">
      <c r="C2808" s="63"/>
      <c r="AB2808" s="49"/>
      <c r="AF2808" s="44"/>
      <c r="AQ2808" s="44"/>
      <c r="AS2808" s="44"/>
      <c r="BM2808" s="44"/>
    </row>
    <row r="2809" spans="3:65" ht="12" customHeight="1">
      <c r="C2809" s="63"/>
      <c r="AB2809" s="49"/>
      <c r="AF2809" s="44"/>
      <c r="AQ2809" s="44"/>
      <c r="AS2809" s="44"/>
      <c r="BM2809" s="44"/>
    </row>
    <row r="2810" spans="3:65" ht="12" customHeight="1">
      <c r="C2810" s="63"/>
      <c r="AB2810" s="49"/>
      <c r="AF2810" s="44"/>
      <c r="AQ2810" s="44"/>
      <c r="AS2810" s="44"/>
      <c r="BM2810" s="44"/>
    </row>
    <row r="2811" spans="3:65" ht="12" customHeight="1">
      <c r="C2811" s="63"/>
      <c r="AB2811" s="49"/>
      <c r="AF2811" s="44"/>
      <c r="AQ2811" s="44"/>
      <c r="AS2811" s="44"/>
      <c r="BM2811" s="44"/>
    </row>
    <row r="2812" spans="3:65" ht="12" customHeight="1">
      <c r="C2812" s="63"/>
      <c r="AB2812" s="49"/>
      <c r="AF2812" s="44"/>
      <c r="AQ2812" s="44"/>
      <c r="AS2812" s="44"/>
      <c r="BM2812" s="44"/>
    </row>
    <row r="2813" spans="3:65" ht="12" customHeight="1">
      <c r="C2813" s="63"/>
      <c r="AB2813" s="49"/>
      <c r="AF2813" s="44"/>
      <c r="AQ2813" s="44"/>
      <c r="AS2813" s="44"/>
      <c r="BM2813" s="44"/>
    </row>
    <row r="2814" spans="3:65" ht="12" customHeight="1">
      <c r="C2814" s="63"/>
      <c r="AB2814" s="49"/>
      <c r="AF2814" s="44"/>
      <c r="AQ2814" s="44"/>
      <c r="AS2814" s="44"/>
      <c r="BM2814" s="44"/>
    </row>
    <row r="2815" spans="3:65" ht="12" customHeight="1">
      <c r="C2815" s="63"/>
      <c r="AB2815" s="49"/>
      <c r="AF2815" s="44"/>
      <c r="AQ2815" s="44"/>
      <c r="AS2815" s="44"/>
      <c r="BM2815" s="44"/>
    </row>
    <row r="2816" spans="3:65" ht="12" customHeight="1">
      <c r="C2816" s="63"/>
      <c r="AB2816" s="49"/>
      <c r="AF2816" s="44"/>
      <c r="AQ2816" s="44"/>
      <c r="AS2816" s="44"/>
      <c r="BM2816" s="44"/>
    </row>
    <row r="2817" spans="3:65" ht="12" customHeight="1">
      <c r="C2817" s="63"/>
      <c r="AB2817" s="49"/>
      <c r="AF2817" s="44"/>
      <c r="AQ2817" s="44"/>
      <c r="AS2817" s="44"/>
      <c r="BM2817" s="44"/>
    </row>
    <row r="2818" spans="3:65" ht="12" customHeight="1">
      <c r="C2818" s="63"/>
      <c r="AB2818" s="49"/>
      <c r="AF2818" s="44"/>
      <c r="AQ2818" s="44"/>
      <c r="AS2818" s="44"/>
      <c r="BM2818" s="44"/>
    </row>
    <row r="2819" spans="3:65" ht="12" customHeight="1">
      <c r="C2819" s="63"/>
      <c r="AB2819" s="49"/>
      <c r="AF2819" s="44"/>
      <c r="AQ2819" s="44"/>
      <c r="AS2819" s="44"/>
      <c r="BM2819" s="44"/>
    </row>
    <row r="2820" spans="3:65" ht="12" customHeight="1">
      <c r="C2820" s="63"/>
      <c r="AB2820" s="49"/>
      <c r="AF2820" s="44"/>
      <c r="AQ2820" s="44"/>
      <c r="AS2820" s="44"/>
      <c r="BM2820" s="44"/>
    </row>
    <row r="2821" spans="3:65" ht="12" customHeight="1">
      <c r="C2821" s="63"/>
      <c r="AB2821" s="49"/>
      <c r="AF2821" s="44"/>
      <c r="AQ2821" s="44"/>
      <c r="AS2821" s="44"/>
      <c r="BM2821" s="44"/>
    </row>
    <row r="2822" spans="3:65" ht="12" customHeight="1">
      <c r="C2822" s="63"/>
      <c r="AB2822" s="49"/>
      <c r="AF2822" s="44"/>
      <c r="AQ2822" s="44"/>
      <c r="AS2822" s="44"/>
      <c r="BM2822" s="44"/>
    </row>
    <row r="2823" spans="3:65" ht="12" customHeight="1">
      <c r="C2823" s="63"/>
      <c r="AB2823" s="49"/>
      <c r="AF2823" s="44"/>
      <c r="AQ2823" s="44"/>
      <c r="AS2823" s="44"/>
      <c r="BM2823" s="44"/>
    </row>
    <row r="2824" spans="3:65" ht="12" customHeight="1">
      <c r="C2824" s="63"/>
      <c r="AB2824" s="49"/>
      <c r="AF2824" s="44"/>
      <c r="AQ2824" s="44"/>
      <c r="AS2824" s="44"/>
      <c r="BM2824" s="44"/>
    </row>
    <row r="2825" spans="3:65" ht="12" customHeight="1">
      <c r="C2825" s="63"/>
      <c r="AB2825" s="49"/>
      <c r="AF2825" s="44"/>
      <c r="AQ2825" s="44"/>
      <c r="AS2825" s="44"/>
      <c r="BM2825" s="44"/>
    </row>
    <row r="2826" spans="3:65" ht="12" customHeight="1">
      <c r="C2826" s="63"/>
      <c r="AB2826" s="49"/>
      <c r="AF2826" s="44"/>
      <c r="AQ2826" s="44"/>
      <c r="AS2826" s="44"/>
      <c r="BM2826" s="44"/>
    </row>
    <row r="2827" spans="3:65" ht="12" customHeight="1">
      <c r="C2827" s="63"/>
      <c r="AB2827" s="49"/>
      <c r="AF2827" s="44"/>
      <c r="AQ2827" s="44"/>
      <c r="AS2827" s="44"/>
      <c r="BM2827" s="44"/>
    </row>
    <row r="2828" spans="3:65" ht="12" customHeight="1">
      <c r="C2828" s="63"/>
      <c r="AB2828" s="49"/>
      <c r="AF2828" s="44"/>
      <c r="AQ2828" s="44"/>
      <c r="AS2828" s="44"/>
      <c r="BM2828" s="44"/>
    </row>
    <row r="2829" spans="3:65" ht="12" customHeight="1">
      <c r="C2829" s="63"/>
      <c r="AB2829" s="49"/>
      <c r="AF2829" s="44"/>
      <c r="AQ2829" s="44"/>
      <c r="AS2829" s="44"/>
      <c r="BM2829" s="44"/>
    </row>
    <row r="2830" spans="3:65" ht="12" customHeight="1">
      <c r="C2830" s="63"/>
      <c r="AB2830" s="49"/>
      <c r="AF2830" s="44"/>
      <c r="AQ2830" s="44"/>
      <c r="AS2830" s="44"/>
      <c r="BM2830" s="44"/>
    </row>
    <row r="2831" spans="3:65" ht="12" customHeight="1">
      <c r="C2831" s="63"/>
      <c r="AB2831" s="49"/>
      <c r="AF2831" s="44"/>
      <c r="AQ2831" s="44"/>
      <c r="AS2831" s="44"/>
      <c r="BM2831" s="44"/>
    </row>
    <row r="2832" spans="3:65" ht="12" customHeight="1">
      <c r="C2832" s="63"/>
      <c r="AB2832" s="49"/>
      <c r="AF2832" s="44"/>
      <c r="AQ2832" s="44"/>
      <c r="AS2832" s="44"/>
      <c r="BM2832" s="44"/>
    </row>
    <row r="2833" spans="3:65" ht="12" customHeight="1">
      <c r="C2833" s="63"/>
      <c r="AB2833" s="49"/>
      <c r="AF2833" s="44"/>
      <c r="AQ2833" s="44"/>
      <c r="AS2833" s="44"/>
      <c r="BM2833" s="44"/>
    </row>
    <row r="2834" spans="3:65" ht="12" customHeight="1">
      <c r="C2834" s="63"/>
      <c r="AB2834" s="49"/>
      <c r="AF2834" s="44"/>
      <c r="AQ2834" s="44"/>
      <c r="AS2834" s="44"/>
      <c r="BM2834" s="44"/>
    </row>
    <row r="2835" spans="3:65" ht="12" customHeight="1">
      <c r="C2835" s="63"/>
      <c r="AB2835" s="49"/>
      <c r="AF2835" s="44"/>
      <c r="AQ2835" s="44"/>
      <c r="AS2835" s="44"/>
      <c r="BM2835" s="44"/>
    </row>
    <row r="2836" spans="3:65" ht="12" customHeight="1">
      <c r="C2836" s="63"/>
      <c r="AB2836" s="49"/>
      <c r="AF2836" s="44"/>
      <c r="AQ2836" s="44"/>
      <c r="AS2836" s="44"/>
      <c r="BM2836" s="44"/>
    </row>
    <row r="2837" spans="3:65" ht="12" customHeight="1">
      <c r="C2837" s="63"/>
      <c r="AB2837" s="49"/>
      <c r="AF2837" s="44"/>
      <c r="AQ2837" s="44"/>
      <c r="AS2837" s="44"/>
      <c r="BM2837" s="44"/>
    </row>
    <row r="2838" spans="3:65" ht="12" customHeight="1">
      <c r="C2838" s="63"/>
      <c r="AB2838" s="49"/>
      <c r="AF2838" s="44"/>
      <c r="AQ2838" s="44"/>
      <c r="AS2838" s="44"/>
      <c r="BM2838" s="44"/>
    </row>
    <row r="2839" spans="3:65" ht="12" customHeight="1">
      <c r="C2839" s="63"/>
      <c r="AB2839" s="49"/>
      <c r="AF2839" s="44"/>
      <c r="AQ2839" s="44"/>
      <c r="AS2839" s="44"/>
      <c r="BM2839" s="44"/>
    </row>
    <row r="2840" spans="3:65" ht="12" customHeight="1">
      <c r="C2840" s="63"/>
      <c r="AB2840" s="49"/>
      <c r="AF2840" s="44"/>
      <c r="AQ2840" s="44"/>
      <c r="AS2840" s="44"/>
      <c r="BM2840" s="44"/>
    </row>
    <row r="2841" spans="3:65" ht="12" customHeight="1">
      <c r="C2841" s="63"/>
      <c r="AB2841" s="49"/>
      <c r="AF2841" s="44"/>
      <c r="AQ2841" s="44"/>
      <c r="AS2841" s="44"/>
      <c r="BM2841" s="44"/>
    </row>
    <row r="2842" spans="3:65" ht="12" customHeight="1">
      <c r="C2842" s="63"/>
      <c r="AB2842" s="49"/>
      <c r="AF2842" s="44"/>
      <c r="AQ2842" s="44"/>
      <c r="AS2842" s="44"/>
      <c r="BM2842" s="44"/>
    </row>
    <row r="2843" spans="3:65" ht="12" customHeight="1">
      <c r="C2843" s="63"/>
      <c r="AB2843" s="49"/>
      <c r="AF2843" s="44"/>
      <c r="AQ2843" s="44"/>
      <c r="AS2843" s="44"/>
      <c r="BM2843" s="44"/>
    </row>
    <row r="2844" spans="3:65" ht="12" customHeight="1">
      <c r="C2844" s="63"/>
      <c r="AB2844" s="49"/>
      <c r="AF2844" s="44"/>
      <c r="AQ2844" s="44"/>
      <c r="AS2844" s="44"/>
      <c r="BM2844" s="44"/>
    </row>
    <row r="2845" spans="3:65" ht="12" customHeight="1">
      <c r="C2845" s="63"/>
      <c r="AB2845" s="49"/>
      <c r="AF2845" s="44"/>
      <c r="AQ2845" s="44"/>
      <c r="AS2845" s="44"/>
      <c r="BM2845" s="44"/>
    </row>
    <row r="2846" spans="3:65" ht="12" customHeight="1">
      <c r="C2846" s="63"/>
      <c r="AB2846" s="49"/>
      <c r="AF2846" s="44"/>
      <c r="AQ2846" s="44"/>
      <c r="AS2846" s="44"/>
      <c r="BM2846" s="44"/>
    </row>
    <row r="2847" spans="3:65" ht="12" customHeight="1">
      <c r="C2847" s="63"/>
      <c r="AB2847" s="49"/>
      <c r="AF2847" s="44"/>
      <c r="AQ2847" s="44"/>
      <c r="AS2847" s="44"/>
      <c r="BM2847" s="44"/>
    </row>
    <row r="2848" spans="3:65" ht="12" customHeight="1">
      <c r="C2848" s="63"/>
      <c r="AB2848" s="49"/>
      <c r="AF2848" s="44"/>
      <c r="AQ2848" s="44"/>
      <c r="AS2848" s="44"/>
      <c r="BM2848" s="44"/>
    </row>
    <row r="2849" spans="3:65" ht="12" customHeight="1">
      <c r="C2849" s="63"/>
      <c r="AB2849" s="49"/>
      <c r="AF2849" s="44"/>
      <c r="AQ2849" s="44"/>
      <c r="AS2849" s="44"/>
      <c r="BM2849" s="44"/>
    </row>
    <row r="2850" spans="3:65" ht="12" customHeight="1">
      <c r="C2850" s="63"/>
      <c r="AB2850" s="49"/>
      <c r="AF2850" s="44"/>
      <c r="AQ2850" s="44"/>
      <c r="AS2850" s="44"/>
      <c r="BM2850" s="44"/>
    </row>
    <row r="2851" spans="3:65" ht="12" customHeight="1">
      <c r="C2851" s="63"/>
      <c r="AB2851" s="49"/>
      <c r="AF2851" s="44"/>
      <c r="AQ2851" s="44"/>
      <c r="AS2851" s="44"/>
      <c r="BM2851" s="44"/>
    </row>
    <row r="2852" spans="3:65" ht="12" customHeight="1">
      <c r="C2852" s="63"/>
      <c r="AB2852" s="49"/>
      <c r="AF2852" s="44"/>
      <c r="AQ2852" s="44"/>
      <c r="AS2852" s="44"/>
      <c r="BM2852" s="44"/>
    </row>
    <row r="2853" spans="3:65" ht="12" customHeight="1">
      <c r="C2853" s="63"/>
      <c r="AB2853" s="49"/>
      <c r="AF2853" s="44"/>
      <c r="AQ2853" s="44"/>
      <c r="AS2853" s="44"/>
      <c r="BM2853" s="44"/>
    </row>
    <row r="2854" spans="3:65" ht="12" customHeight="1">
      <c r="C2854" s="63"/>
      <c r="AB2854" s="49"/>
      <c r="AF2854" s="44"/>
      <c r="AQ2854" s="44"/>
      <c r="AS2854" s="44"/>
      <c r="BM2854" s="44"/>
    </row>
    <row r="2855" spans="3:65" ht="12" customHeight="1">
      <c r="C2855" s="63"/>
      <c r="AB2855" s="49"/>
      <c r="AF2855" s="44"/>
      <c r="AQ2855" s="44"/>
      <c r="AS2855" s="44"/>
      <c r="BM2855" s="44"/>
    </row>
    <row r="2856" spans="3:65" ht="12" customHeight="1">
      <c r="C2856" s="63"/>
      <c r="AB2856" s="49"/>
      <c r="AF2856" s="44"/>
      <c r="AQ2856" s="44"/>
      <c r="AS2856" s="44"/>
      <c r="BM2856" s="44"/>
    </row>
    <row r="2857" spans="3:65" ht="12" customHeight="1">
      <c r="C2857" s="63"/>
      <c r="AB2857" s="49"/>
      <c r="AF2857" s="44"/>
      <c r="AQ2857" s="44"/>
      <c r="AS2857" s="44"/>
      <c r="BM2857" s="44"/>
    </row>
    <row r="2858" spans="3:65" ht="12" customHeight="1">
      <c r="C2858" s="63"/>
      <c r="AB2858" s="49"/>
      <c r="AF2858" s="44"/>
      <c r="AQ2858" s="44"/>
      <c r="AS2858" s="44"/>
      <c r="BM2858" s="44"/>
    </row>
    <row r="2859" spans="3:65" ht="12" customHeight="1">
      <c r="C2859" s="63"/>
      <c r="AB2859" s="49"/>
      <c r="AF2859" s="44"/>
      <c r="AQ2859" s="44"/>
      <c r="AS2859" s="44"/>
      <c r="BM2859" s="44"/>
    </row>
    <row r="2860" spans="3:65" ht="12" customHeight="1">
      <c r="C2860" s="63"/>
      <c r="AB2860" s="49"/>
      <c r="AF2860" s="44"/>
      <c r="AQ2860" s="44"/>
      <c r="AS2860" s="44"/>
      <c r="BM2860" s="44"/>
    </row>
    <row r="2861" spans="3:65" ht="12" customHeight="1">
      <c r="C2861" s="63"/>
      <c r="AB2861" s="49"/>
      <c r="AF2861" s="44"/>
      <c r="AQ2861" s="44"/>
      <c r="AS2861" s="44"/>
      <c r="BM2861" s="44"/>
    </row>
    <row r="2862" spans="3:65" ht="12" customHeight="1">
      <c r="C2862" s="63"/>
      <c r="AB2862" s="49"/>
      <c r="AF2862" s="44"/>
      <c r="AQ2862" s="44"/>
      <c r="AS2862" s="44"/>
      <c r="BM2862" s="44"/>
    </row>
    <row r="2863" spans="3:65" ht="12" customHeight="1">
      <c r="C2863" s="63"/>
      <c r="AB2863" s="49"/>
      <c r="AF2863" s="44"/>
      <c r="AQ2863" s="44"/>
      <c r="AS2863" s="44"/>
      <c r="BM2863" s="44"/>
    </row>
    <row r="2864" spans="3:65" ht="12" customHeight="1">
      <c r="C2864" s="63"/>
      <c r="AB2864" s="49"/>
      <c r="AF2864" s="44"/>
      <c r="AQ2864" s="44"/>
      <c r="AS2864" s="44"/>
      <c r="BM2864" s="44"/>
    </row>
    <row r="2865" spans="3:65" ht="12" customHeight="1">
      <c r="C2865" s="63"/>
      <c r="AB2865" s="49"/>
      <c r="AF2865" s="44"/>
      <c r="AQ2865" s="44"/>
      <c r="AS2865" s="44"/>
      <c r="BM2865" s="44"/>
    </row>
    <row r="2866" spans="3:65" ht="12" customHeight="1">
      <c r="C2866" s="63"/>
      <c r="AB2866" s="49"/>
      <c r="AF2866" s="44"/>
      <c r="AQ2866" s="44"/>
      <c r="AS2866" s="44"/>
      <c r="BM2866" s="44"/>
    </row>
    <row r="2867" spans="3:65" ht="12" customHeight="1">
      <c r="C2867" s="63"/>
      <c r="AB2867" s="49"/>
      <c r="AF2867" s="44"/>
      <c r="AQ2867" s="44"/>
      <c r="AS2867" s="44"/>
      <c r="BM2867" s="44"/>
    </row>
    <row r="2868" spans="3:65" ht="12" customHeight="1">
      <c r="C2868" s="63"/>
      <c r="AB2868" s="49"/>
      <c r="AF2868" s="44"/>
      <c r="AQ2868" s="44"/>
      <c r="AS2868" s="44"/>
      <c r="BM2868" s="44"/>
    </row>
    <row r="2869" spans="3:65" ht="12" customHeight="1">
      <c r="C2869" s="63"/>
      <c r="AB2869" s="49"/>
      <c r="AF2869" s="44"/>
      <c r="AQ2869" s="44"/>
      <c r="AS2869" s="44"/>
      <c r="BM2869" s="44"/>
    </row>
    <row r="2870" spans="3:65" ht="12" customHeight="1">
      <c r="C2870" s="63"/>
      <c r="AB2870" s="49"/>
      <c r="AF2870" s="44"/>
      <c r="AQ2870" s="44"/>
      <c r="AS2870" s="44"/>
      <c r="BM2870" s="44"/>
    </row>
    <row r="2871" spans="3:65" ht="12" customHeight="1">
      <c r="C2871" s="63"/>
      <c r="AB2871" s="49"/>
      <c r="AF2871" s="44"/>
      <c r="AQ2871" s="44"/>
      <c r="AS2871" s="44"/>
      <c r="BM2871" s="44"/>
    </row>
    <row r="2872" spans="3:65" ht="12" customHeight="1">
      <c r="C2872" s="63"/>
      <c r="AB2872" s="49"/>
      <c r="AF2872" s="44"/>
      <c r="AQ2872" s="44"/>
      <c r="AS2872" s="44"/>
      <c r="BM2872" s="44"/>
    </row>
    <row r="2873" spans="3:65" ht="12" customHeight="1">
      <c r="C2873" s="63"/>
      <c r="AB2873" s="49"/>
      <c r="AF2873" s="44"/>
      <c r="AQ2873" s="44"/>
      <c r="AS2873" s="44"/>
      <c r="BM2873" s="44"/>
    </row>
    <row r="2874" spans="3:65" ht="12" customHeight="1">
      <c r="C2874" s="63"/>
      <c r="AB2874" s="49"/>
      <c r="AF2874" s="44"/>
      <c r="AQ2874" s="44"/>
      <c r="AS2874" s="44"/>
      <c r="BM2874" s="44"/>
    </row>
    <row r="2875" spans="3:65" ht="12" customHeight="1">
      <c r="C2875" s="63"/>
      <c r="AB2875" s="49"/>
      <c r="AF2875" s="44"/>
      <c r="AQ2875" s="44"/>
      <c r="AS2875" s="44"/>
      <c r="BM2875" s="44"/>
    </row>
    <row r="2876" spans="3:65" ht="12" customHeight="1">
      <c r="C2876" s="63"/>
      <c r="AB2876" s="49"/>
      <c r="AF2876" s="44"/>
      <c r="AQ2876" s="44"/>
      <c r="AS2876" s="44"/>
      <c r="BM2876" s="44"/>
    </row>
    <row r="2877" spans="3:65" ht="12" customHeight="1">
      <c r="C2877" s="63"/>
      <c r="AB2877" s="49"/>
      <c r="AF2877" s="44"/>
      <c r="AQ2877" s="44"/>
      <c r="AS2877" s="44"/>
      <c r="BM2877" s="44"/>
    </row>
    <row r="2878" spans="3:65" ht="12" customHeight="1">
      <c r="C2878" s="63"/>
      <c r="AB2878" s="49"/>
      <c r="AF2878" s="44"/>
      <c r="AQ2878" s="44"/>
      <c r="AS2878" s="44"/>
      <c r="BM2878" s="44"/>
    </row>
    <row r="2879" spans="3:65" ht="12" customHeight="1">
      <c r="C2879" s="63"/>
      <c r="AB2879" s="49"/>
      <c r="AF2879" s="44"/>
      <c r="AQ2879" s="44"/>
      <c r="AS2879" s="44"/>
      <c r="BM2879" s="44"/>
    </row>
    <row r="2880" spans="3:65" ht="12" customHeight="1">
      <c r="C2880" s="63"/>
      <c r="AB2880" s="49"/>
      <c r="AF2880" s="44"/>
      <c r="AQ2880" s="44"/>
      <c r="AS2880" s="44"/>
      <c r="BM2880" s="44"/>
    </row>
    <row r="2881" spans="3:65" ht="12" customHeight="1">
      <c r="C2881" s="63"/>
      <c r="AB2881" s="49"/>
      <c r="AF2881" s="44"/>
      <c r="AQ2881" s="44"/>
      <c r="AS2881" s="44"/>
      <c r="BM2881" s="44"/>
    </row>
    <row r="2882" spans="3:65" ht="12" customHeight="1">
      <c r="C2882" s="63"/>
      <c r="AB2882" s="49"/>
      <c r="AF2882" s="44"/>
      <c r="AQ2882" s="44"/>
      <c r="AS2882" s="44"/>
      <c r="BM2882" s="44"/>
    </row>
    <row r="2883" spans="3:65" ht="12" customHeight="1">
      <c r="C2883" s="63"/>
      <c r="AB2883" s="49"/>
      <c r="AF2883" s="44"/>
      <c r="AQ2883" s="44"/>
      <c r="AS2883" s="44"/>
      <c r="BM2883" s="44"/>
    </row>
    <row r="2884" spans="3:65" ht="12" customHeight="1">
      <c r="C2884" s="63"/>
      <c r="AB2884" s="49"/>
      <c r="AF2884" s="44"/>
      <c r="AQ2884" s="44"/>
      <c r="AS2884" s="44"/>
      <c r="BM2884" s="44"/>
    </row>
    <row r="2885" spans="3:65" ht="12" customHeight="1">
      <c r="C2885" s="63"/>
      <c r="AB2885" s="49"/>
      <c r="AF2885" s="44"/>
      <c r="AQ2885" s="44"/>
      <c r="AS2885" s="44"/>
      <c r="BM2885" s="44"/>
    </row>
    <row r="2886" spans="3:65" ht="12" customHeight="1">
      <c r="C2886" s="63"/>
      <c r="AB2886" s="49"/>
      <c r="AF2886" s="44"/>
      <c r="AQ2886" s="44"/>
      <c r="AS2886" s="44"/>
      <c r="BM2886" s="44"/>
    </row>
    <row r="2887" spans="3:65" ht="12" customHeight="1">
      <c r="C2887" s="63"/>
      <c r="AB2887" s="49"/>
      <c r="AF2887" s="44"/>
      <c r="AQ2887" s="44"/>
      <c r="AS2887" s="44"/>
      <c r="BM2887" s="44"/>
    </row>
    <row r="2888" spans="3:65" ht="12" customHeight="1">
      <c r="C2888" s="63"/>
      <c r="AB2888" s="49"/>
      <c r="AF2888" s="44"/>
      <c r="AQ2888" s="44"/>
      <c r="AS2888" s="44"/>
      <c r="BM2888" s="44"/>
    </row>
    <row r="2889" spans="3:65" ht="12" customHeight="1">
      <c r="C2889" s="63"/>
      <c r="AB2889" s="49"/>
      <c r="AF2889" s="44"/>
      <c r="AQ2889" s="44"/>
      <c r="AS2889" s="44"/>
      <c r="BM2889" s="44"/>
    </row>
    <row r="2890" spans="3:65" ht="12" customHeight="1">
      <c r="C2890" s="63"/>
      <c r="AB2890" s="49"/>
      <c r="AF2890" s="44"/>
      <c r="AQ2890" s="44"/>
      <c r="AS2890" s="44"/>
      <c r="BM2890" s="44"/>
    </row>
    <row r="2891" spans="3:65" ht="12" customHeight="1">
      <c r="C2891" s="63"/>
      <c r="AB2891" s="49"/>
      <c r="AF2891" s="44"/>
      <c r="AQ2891" s="44"/>
      <c r="AS2891" s="44"/>
      <c r="BM2891" s="44"/>
    </row>
    <row r="2892" spans="3:65" ht="12" customHeight="1">
      <c r="C2892" s="63"/>
      <c r="AB2892" s="49"/>
      <c r="AF2892" s="44"/>
      <c r="AQ2892" s="44"/>
      <c r="AS2892" s="44"/>
      <c r="BM2892" s="44"/>
    </row>
    <row r="2893" spans="3:65" ht="12" customHeight="1">
      <c r="C2893" s="63"/>
      <c r="AB2893" s="49"/>
      <c r="AF2893" s="44"/>
      <c r="AQ2893" s="44"/>
      <c r="AS2893" s="44"/>
      <c r="BM2893" s="44"/>
    </row>
    <row r="2894" spans="3:65" ht="12" customHeight="1">
      <c r="C2894" s="63"/>
      <c r="AB2894" s="49"/>
      <c r="AF2894" s="44"/>
      <c r="AQ2894" s="44"/>
      <c r="AS2894" s="44"/>
      <c r="BM2894" s="44"/>
    </row>
    <row r="2895" spans="3:65" ht="12" customHeight="1">
      <c r="C2895" s="63"/>
      <c r="AB2895" s="49"/>
      <c r="AF2895" s="44"/>
      <c r="AQ2895" s="44"/>
      <c r="AS2895" s="44"/>
      <c r="BM2895" s="44"/>
    </row>
    <row r="2896" spans="3:65" ht="12" customHeight="1">
      <c r="C2896" s="63"/>
      <c r="AB2896" s="49"/>
      <c r="AF2896" s="44"/>
      <c r="AQ2896" s="44"/>
      <c r="AS2896" s="44"/>
      <c r="BM2896" s="44"/>
    </row>
    <row r="2897" spans="3:65" ht="12" customHeight="1">
      <c r="C2897" s="63"/>
      <c r="AB2897" s="49"/>
      <c r="AF2897" s="44"/>
      <c r="AQ2897" s="44"/>
      <c r="AS2897" s="44"/>
      <c r="BM2897" s="44"/>
    </row>
    <row r="2898" spans="3:65" ht="12" customHeight="1">
      <c r="C2898" s="63"/>
      <c r="AB2898" s="49"/>
      <c r="AF2898" s="44"/>
      <c r="AQ2898" s="44"/>
      <c r="AS2898" s="44"/>
      <c r="BM2898" s="44"/>
    </row>
    <row r="2899" spans="3:65" ht="12" customHeight="1">
      <c r="C2899" s="63"/>
      <c r="AB2899" s="49"/>
      <c r="AF2899" s="44"/>
      <c r="AQ2899" s="44"/>
      <c r="AS2899" s="44"/>
      <c r="BM2899" s="44"/>
    </row>
    <row r="2900" spans="3:65" ht="12" customHeight="1">
      <c r="C2900" s="63"/>
      <c r="AB2900" s="49"/>
      <c r="AF2900" s="44"/>
      <c r="AQ2900" s="44"/>
      <c r="AS2900" s="44"/>
      <c r="BM2900" s="44"/>
    </row>
    <row r="2901" spans="3:65" ht="12" customHeight="1">
      <c r="C2901" s="63"/>
      <c r="AB2901" s="49"/>
      <c r="AF2901" s="44"/>
      <c r="AQ2901" s="44"/>
      <c r="AS2901" s="44"/>
      <c r="BM2901" s="44"/>
    </row>
    <row r="2902" spans="3:65" ht="12" customHeight="1">
      <c r="C2902" s="63"/>
      <c r="AB2902" s="49"/>
      <c r="AF2902" s="44"/>
      <c r="AQ2902" s="44"/>
      <c r="AS2902" s="44"/>
      <c r="BM2902" s="44"/>
    </row>
    <row r="2903" spans="3:65" ht="12" customHeight="1">
      <c r="C2903" s="63"/>
      <c r="AB2903" s="49"/>
      <c r="AF2903" s="44"/>
      <c r="AQ2903" s="44"/>
      <c r="AS2903" s="44"/>
      <c r="BM2903" s="44"/>
    </row>
    <row r="2904" spans="3:65" ht="12" customHeight="1">
      <c r="C2904" s="63"/>
      <c r="AB2904" s="49"/>
      <c r="AF2904" s="44"/>
      <c r="AQ2904" s="44"/>
      <c r="AS2904" s="44"/>
      <c r="BM2904" s="44"/>
    </row>
    <row r="2905" spans="3:65" ht="12" customHeight="1">
      <c r="C2905" s="63"/>
      <c r="AB2905" s="49"/>
      <c r="AF2905" s="44"/>
      <c r="AQ2905" s="44"/>
      <c r="AS2905" s="44"/>
      <c r="BM2905" s="44"/>
    </row>
    <row r="2906" spans="3:65" ht="12" customHeight="1">
      <c r="C2906" s="63"/>
      <c r="AB2906" s="49"/>
      <c r="AF2906" s="44"/>
      <c r="AQ2906" s="44"/>
      <c r="AS2906" s="44"/>
      <c r="BM2906" s="44"/>
    </row>
    <row r="2907" spans="3:65" ht="12" customHeight="1">
      <c r="C2907" s="63"/>
      <c r="AB2907" s="49"/>
      <c r="AF2907" s="44"/>
      <c r="AQ2907" s="44"/>
      <c r="AS2907" s="44"/>
      <c r="BM2907" s="44"/>
    </row>
    <row r="2908" spans="3:65" ht="12" customHeight="1">
      <c r="C2908" s="63"/>
      <c r="AB2908" s="49"/>
      <c r="AF2908" s="44"/>
      <c r="AQ2908" s="44"/>
      <c r="AS2908" s="44"/>
      <c r="BM2908" s="44"/>
    </row>
    <row r="2909" spans="3:65" ht="12" customHeight="1">
      <c r="C2909" s="63"/>
      <c r="AB2909" s="49"/>
      <c r="AF2909" s="44"/>
      <c r="AQ2909" s="44"/>
      <c r="AS2909" s="44"/>
      <c r="BM2909" s="44"/>
    </row>
    <row r="2910" spans="3:65" ht="12" customHeight="1">
      <c r="C2910" s="63"/>
      <c r="AB2910" s="49"/>
      <c r="AF2910" s="44"/>
      <c r="AQ2910" s="44"/>
      <c r="AS2910" s="44"/>
      <c r="BM2910" s="44"/>
    </row>
    <row r="2911" spans="3:65" ht="12" customHeight="1">
      <c r="C2911" s="63"/>
      <c r="AB2911" s="49"/>
      <c r="AF2911" s="44"/>
      <c r="AQ2911" s="44"/>
      <c r="AS2911" s="44"/>
      <c r="BM2911" s="44"/>
    </row>
    <row r="2912" spans="3:65" ht="12" customHeight="1">
      <c r="C2912" s="63"/>
      <c r="AB2912" s="49"/>
      <c r="AF2912" s="44"/>
      <c r="AQ2912" s="44"/>
      <c r="AS2912" s="44"/>
      <c r="BM2912" s="44"/>
    </row>
    <row r="2913" spans="3:65" ht="12" customHeight="1">
      <c r="C2913" s="63"/>
      <c r="AB2913" s="49"/>
      <c r="AF2913" s="44"/>
      <c r="AQ2913" s="44"/>
      <c r="AS2913" s="44"/>
      <c r="BM2913" s="44"/>
    </row>
    <row r="2914" spans="3:65" ht="12" customHeight="1">
      <c r="C2914" s="63"/>
      <c r="AB2914" s="49"/>
      <c r="AF2914" s="44"/>
      <c r="AQ2914" s="44"/>
      <c r="AS2914" s="44"/>
      <c r="BM2914" s="44"/>
    </row>
    <row r="2915" spans="3:65" ht="12" customHeight="1">
      <c r="C2915" s="63"/>
      <c r="AB2915" s="49"/>
      <c r="AF2915" s="44"/>
      <c r="AQ2915" s="44"/>
      <c r="AS2915" s="44"/>
      <c r="BM2915" s="44"/>
    </row>
    <row r="2916" spans="3:65" ht="12" customHeight="1">
      <c r="C2916" s="63"/>
      <c r="AB2916" s="49"/>
      <c r="AF2916" s="44"/>
      <c r="AQ2916" s="44"/>
      <c r="AS2916" s="44"/>
      <c r="BM2916" s="44"/>
    </row>
    <row r="2917" spans="3:65" ht="12" customHeight="1">
      <c r="C2917" s="63"/>
      <c r="AB2917" s="49"/>
      <c r="AF2917" s="44"/>
      <c r="AQ2917" s="44"/>
      <c r="AS2917" s="44"/>
      <c r="BM2917" s="44"/>
    </row>
    <row r="2918" spans="3:65" ht="12" customHeight="1">
      <c r="C2918" s="63"/>
      <c r="AB2918" s="49"/>
      <c r="AF2918" s="44"/>
      <c r="AQ2918" s="44"/>
      <c r="AS2918" s="44"/>
      <c r="BM2918" s="44"/>
    </row>
    <row r="2919" spans="3:65" ht="12" customHeight="1">
      <c r="C2919" s="63"/>
      <c r="AB2919" s="49"/>
      <c r="AF2919" s="44"/>
      <c r="AQ2919" s="44"/>
      <c r="AS2919" s="44"/>
      <c r="BM2919" s="44"/>
    </row>
    <row r="2920" spans="3:65" ht="12" customHeight="1">
      <c r="C2920" s="63"/>
      <c r="AB2920" s="49"/>
      <c r="AF2920" s="44"/>
      <c r="AQ2920" s="44"/>
      <c r="AS2920" s="44"/>
      <c r="BM2920" s="44"/>
    </row>
    <row r="2921" spans="3:65" ht="12" customHeight="1">
      <c r="C2921" s="63"/>
      <c r="AB2921" s="49"/>
      <c r="AF2921" s="44"/>
      <c r="AQ2921" s="44"/>
      <c r="AS2921" s="44"/>
      <c r="BM2921" s="44"/>
    </row>
    <row r="2922" spans="3:65" ht="12" customHeight="1">
      <c r="C2922" s="63"/>
      <c r="AB2922" s="49"/>
      <c r="AF2922" s="44"/>
      <c r="AQ2922" s="44"/>
      <c r="AS2922" s="44"/>
      <c r="BM2922" s="44"/>
    </row>
    <row r="2923" spans="3:65" ht="12" customHeight="1">
      <c r="C2923" s="63"/>
      <c r="AB2923" s="49"/>
      <c r="AF2923" s="44"/>
      <c r="AQ2923" s="44"/>
      <c r="AS2923" s="44"/>
      <c r="BM2923" s="44"/>
    </row>
    <row r="2924" spans="3:65" ht="12" customHeight="1">
      <c r="C2924" s="63"/>
      <c r="AB2924" s="49"/>
      <c r="AF2924" s="44"/>
      <c r="AQ2924" s="44"/>
      <c r="AS2924" s="44"/>
      <c r="BM2924" s="44"/>
    </row>
    <row r="2925" spans="3:65" ht="12" customHeight="1">
      <c r="C2925" s="63"/>
      <c r="AB2925" s="49"/>
      <c r="AF2925" s="44"/>
      <c r="AQ2925" s="44"/>
      <c r="AS2925" s="44"/>
      <c r="BM2925" s="44"/>
    </row>
    <row r="2926" spans="3:65" ht="12" customHeight="1">
      <c r="C2926" s="63"/>
      <c r="AB2926" s="49"/>
      <c r="AF2926" s="44"/>
      <c r="AQ2926" s="44"/>
      <c r="AS2926" s="44"/>
      <c r="BM2926" s="44"/>
    </row>
    <row r="2927" spans="3:65" ht="12" customHeight="1">
      <c r="C2927" s="63"/>
      <c r="AB2927" s="49"/>
      <c r="AF2927" s="44"/>
      <c r="AQ2927" s="44"/>
      <c r="AS2927" s="44"/>
      <c r="BM2927" s="44"/>
    </row>
    <row r="2928" spans="3:65" ht="12" customHeight="1">
      <c r="C2928" s="63"/>
      <c r="AB2928" s="49"/>
      <c r="AF2928" s="44"/>
      <c r="AQ2928" s="44"/>
      <c r="AS2928" s="44"/>
      <c r="BM2928" s="44"/>
    </row>
    <row r="2929" spans="3:65" ht="12" customHeight="1">
      <c r="C2929" s="63"/>
      <c r="AB2929" s="49"/>
      <c r="AF2929" s="44"/>
      <c r="AQ2929" s="44"/>
      <c r="AS2929" s="44"/>
      <c r="BM2929" s="44"/>
    </row>
    <row r="2930" spans="3:65" ht="12" customHeight="1">
      <c r="C2930" s="63"/>
      <c r="AB2930" s="49"/>
      <c r="AF2930" s="44"/>
      <c r="AQ2930" s="44"/>
      <c r="AS2930" s="44"/>
      <c r="BM2930" s="44"/>
    </row>
    <row r="2931" spans="3:65" ht="12" customHeight="1">
      <c r="C2931" s="63"/>
      <c r="AB2931" s="49"/>
      <c r="AF2931" s="44"/>
      <c r="AQ2931" s="44"/>
      <c r="AS2931" s="44"/>
      <c r="BM2931" s="44"/>
    </row>
    <row r="2932" spans="3:65" ht="12" customHeight="1">
      <c r="C2932" s="63"/>
      <c r="AB2932" s="49"/>
      <c r="AF2932" s="44"/>
      <c r="AQ2932" s="44"/>
      <c r="AS2932" s="44"/>
      <c r="BM2932" s="44"/>
    </row>
    <row r="2933" spans="3:65" ht="12" customHeight="1">
      <c r="C2933" s="63"/>
      <c r="AB2933" s="49"/>
      <c r="AF2933" s="44"/>
      <c r="AQ2933" s="44"/>
      <c r="AS2933" s="44"/>
      <c r="BM2933" s="44"/>
    </row>
    <row r="2934" spans="3:65" ht="12" customHeight="1">
      <c r="C2934" s="63"/>
      <c r="AB2934" s="49"/>
      <c r="AF2934" s="44"/>
      <c r="AQ2934" s="44"/>
      <c r="AS2934" s="44"/>
      <c r="BM2934" s="44"/>
    </row>
    <row r="2935" spans="3:65" ht="12" customHeight="1">
      <c r="C2935" s="63"/>
      <c r="AB2935" s="49"/>
      <c r="AF2935" s="44"/>
      <c r="AQ2935" s="44"/>
      <c r="AS2935" s="44"/>
      <c r="BM2935" s="44"/>
    </row>
    <row r="2936" spans="3:65" ht="12" customHeight="1">
      <c r="C2936" s="63"/>
      <c r="AB2936" s="49"/>
      <c r="AF2936" s="44"/>
      <c r="AQ2936" s="44"/>
      <c r="AS2936" s="44"/>
      <c r="BM2936" s="44"/>
    </row>
    <row r="2937" spans="3:65" ht="12" customHeight="1">
      <c r="C2937" s="63"/>
      <c r="AB2937" s="49"/>
      <c r="AF2937" s="44"/>
      <c r="AQ2937" s="44"/>
      <c r="AS2937" s="44"/>
      <c r="BM2937" s="44"/>
    </row>
    <row r="2938" spans="3:65" ht="12" customHeight="1">
      <c r="C2938" s="63"/>
      <c r="AB2938" s="49"/>
      <c r="AF2938" s="44"/>
      <c r="AQ2938" s="44"/>
      <c r="AS2938" s="44"/>
      <c r="BM2938" s="44"/>
    </row>
    <row r="2939" spans="3:65" ht="12" customHeight="1">
      <c r="C2939" s="63"/>
      <c r="AB2939" s="49"/>
      <c r="AF2939" s="44"/>
      <c r="AQ2939" s="44"/>
      <c r="AS2939" s="44"/>
      <c r="BM2939" s="44"/>
    </row>
    <row r="2940" spans="3:65" ht="12" customHeight="1">
      <c r="C2940" s="63"/>
      <c r="AB2940" s="49"/>
      <c r="AF2940" s="44"/>
      <c r="AQ2940" s="44"/>
      <c r="AS2940" s="44"/>
      <c r="BM2940" s="44"/>
    </row>
    <row r="2941" spans="3:65" ht="12" customHeight="1">
      <c r="C2941" s="63"/>
      <c r="AB2941" s="49"/>
      <c r="AF2941" s="44"/>
      <c r="AQ2941" s="44"/>
      <c r="AS2941" s="44"/>
      <c r="BM2941" s="44"/>
    </row>
    <row r="2942" spans="3:65" ht="12" customHeight="1">
      <c r="C2942" s="63"/>
      <c r="AB2942" s="49"/>
      <c r="AF2942" s="44"/>
      <c r="AQ2942" s="44"/>
      <c r="AS2942" s="44"/>
      <c r="BM2942" s="44"/>
    </row>
    <row r="2943" spans="3:65" ht="12" customHeight="1">
      <c r="C2943" s="63"/>
      <c r="AB2943" s="49"/>
      <c r="AF2943" s="44"/>
      <c r="AQ2943" s="44"/>
      <c r="AS2943" s="44"/>
      <c r="BM2943" s="44"/>
    </row>
    <row r="2944" spans="3:65" ht="12" customHeight="1">
      <c r="C2944" s="63"/>
      <c r="AB2944" s="49"/>
      <c r="AF2944" s="44"/>
      <c r="AQ2944" s="44"/>
      <c r="AS2944" s="44"/>
      <c r="BM2944" s="44"/>
    </row>
    <row r="2945" spans="3:65" ht="12" customHeight="1">
      <c r="C2945" s="63"/>
      <c r="AB2945" s="49"/>
      <c r="AF2945" s="44"/>
      <c r="AQ2945" s="44"/>
      <c r="AS2945" s="44"/>
      <c r="BM2945" s="44"/>
    </row>
    <row r="2946" spans="3:65" ht="12" customHeight="1">
      <c r="C2946" s="63"/>
      <c r="AB2946" s="49"/>
      <c r="AF2946" s="44"/>
      <c r="AQ2946" s="44"/>
      <c r="AS2946" s="44"/>
      <c r="BM2946" s="44"/>
    </row>
    <row r="2947" spans="3:65" ht="12" customHeight="1">
      <c r="C2947" s="63"/>
      <c r="AB2947" s="49"/>
      <c r="AF2947" s="44"/>
      <c r="AQ2947" s="44"/>
      <c r="AS2947" s="44"/>
      <c r="BM2947" s="44"/>
    </row>
    <row r="2948" spans="3:65" ht="12" customHeight="1">
      <c r="C2948" s="63"/>
      <c r="AB2948" s="49"/>
      <c r="AF2948" s="44"/>
      <c r="AQ2948" s="44"/>
      <c r="AS2948" s="44"/>
      <c r="BM2948" s="44"/>
    </row>
    <row r="2949" spans="3:65" ht="12" customHeight="1">
      <c r="C2949" s="63"/>
      <c r="AB2949" s="49"/>
      <c r="AF2949" s="44"/>
      <c r="AQ2949" s="44"/>
      <c r="AS2949" s="44"/>
      <c r="BM2949" s="44"/>
    </row>
    <row r="2950" spans="3:65" ht="12" customHeight="1">
      <c r="C2950" s="63"/>
      <c r="AB2950" s="49"/>
      <c r="AF2950" s="44"/>
      <c r="AQ2950" s="44"/>
      <c r="AS2950" s="44"/>
      <c r="BM2950" s="44"/>
    </row>
    <row r="2951" spans="3:65" ht="12" customHeight="1">
      <c r="C2951" s="63"/>
      <c r="AB2951" s="49"/>
      <c r="AF2951" s="44"/>
      <c r="AQ2951" s="44"/>
      <c r="AS2951" s="44"/>
      <c r="BM2951" s="44"/>
    </row>
    <row r="2952" spans="3:65" ht="12" customHeight="1">
      <c r="C2952" s="63"/>
      <c r="AB2952" s="49"/>
      <c r="AF2952" s="44"/>
      <c r="AQ2952" s="44"/>
      <c r="AS2952" s="44"/>
      <c r="BM2952" s="44"/>
    </row>
    <row r="2953" spans="3:65" ht="12" customHeight="1">
      <c r="C2953" s="63"/>
      <c r="AB2953" s="49"/>
      <c r="AF2953" s="44"/>
      <c r="AQ2953" s="44"/>
      <c r="AS2953" s="44"/>
      <c r="BM2953" s="44"/>
    </row>
    <row r="2954" spans="3:65" ht="12" customHeight="1">
      <c r="C2954" s="63"/>
      <c r="AB2954" s="49"/>
      <c r="AF2954" s="44"/>
      <c r="AQ2954" s="44"/>
      <c r="AS2954" s="44"/>
      <c r="BM2954" s="44"/>
    </row>
    <row r="2955" spans="3:65" ht="12" customHeight="1">
      <c r="C2955" s="63"/>
      <c r="AB2955" s="49"/>
      <c r="AF2955" s="44"/>
      <c r="AQ2955" s="44"/>
      <c r="AS2955" s="44"/>
      <c r="BM2955" s="44"/>
    </row>
    <row r="2956" spans="3:65" ht="12" customHeight="1">
      <c r="C2956" s="63"/>
      <c r="AB2956" s="49"/>
      <c r="AF2956" s="44"/>
      <c r="AQ2956" s="44"/>
      <c r="AS2956" s="44"/>
      <c r="BM2956" s="44"/>
    </row>
    <row r="2957" spans="3:65" ht="12" customHeight="1">
      <c r="C2957" s="63"/>
      <c r="AB2957" s="49"/>
      <c r="AF2957" s="44"/>
      <c r="AQ2957" s="44"/>
      <c r="AS2957" s="44"/>
      <c r="BM2957" s="44"/>
    </row>
    <row r="2958" spans="3:65" ht="12" customHeight="1">
      <c r="C2958" s="63"/>
      <c r="AB2958" s="49"/>
      <c r="AF2958" s="44"/>
      <c r="AQ2958" s="44"/>
      <c r="AS2958" s="44"/>
      <c r="BM2958" s="44"/>
    </row>
    <row r="2959" spans="3:65" ht="12" customHeight="1">
      <c r="C2959" s="63"/>
      <c r="AB2959" s="49"/>
      <c r="AF2959" s="44"/>
      <c r="AQ2959" s="44"/>
      <c r="AS2959" s="44"/>
      <c r="BM2959" s="44"/>
    </row>
    <row r="2960" spans="3:65" ht="12" customHeight="1">
      <c r="C2960" s="63"/>
      <c r="AB2960" s="49"/>
      <c r="AF2960" s="44"/>
      <c r="AQ2960" s="44"/>
      <c r="AS2960" s="44"/>
      <c r="BM2960" s="44"/>
    </row>
    <row r="2961" spans="3:65" ht="12" customHeight="1">
      <c r="C2961" s="63"/>
      <c r="AB2961" s="49"/>
      <c r="AF2961" s="44"/>
      <c r="AQ2961" s="44"/>
      <c r="AS2961" s="44"/>
      <c r="BM2961" s="44"/>
    </row>
    <row r="2962" spans="3:65" ht="12" customHeight="1">
      <c r="C2962" s="63"/>
      <c r="AB2962" s="49"/>
      <c r="AF2962" s="44"/>
      <c r="AQ2962" s="44"/>
      <c r="AS2962" s="44"/>
      <c r="BM2962" s="44"/>
    </row>
    <row r="2963" spans="3:65" ht="12" customHeight="1">
      <c r="C2963" s="63"/>
      <c r="AB2963" s="49"/>
      <c r="AF2963" s="44"/>
      <c r="AQ2963" s="44"/>
      <c r="AS2963" s="44"/>
      <c r="BM2963" s="44"/>
    </row>
    <row r="2964" spans="3:65" ht="12" customHeight="1">
      <c r="C2964" s="63"/>
      <c r="AB2964" s="49"/>
      <c r="AF2964" s="44"/>
      <c r="AQ2964" s="44"/>
      <c r="AS2964" s="44"/>
      <c r="BM2964" s="44"/>
    </row>
    <row r="2965" spans="3:65" ht="12" customHeight="1">
      <c r="C2965" s="63"/>
      <c r="AB2965" s="49"/>
      <c r="AF2965" s="44"/>
      <c r="AQ2965" s="44"/>
      <c r="AS2965" s="44"/>
      <c r="BM2965" s="44"/>
    </row>
    <row r="2966" spans="3:65" ht="12" customHeight="1">
      <c r="C2966" s="63"/>
      <c r="AB2966" s="49"/>
      <c r="AF2966" s="44"/>
      <c r="AQ2966" s="44"/>
      <c r="AS2966" s="44"/>
      <c r="BM2966" s="44"/>
    </row>
    <row r="2967" spans="3:65" ht="12" customHeight="1">
      <c r="C2967" s="63"/>
      <c r="AB2967" s="49"/>
      <c r="AF2967" s="44"/>
      <c r="AQ2967" s="44"/>
      <c r="AS2967" s="44"/>
      <c r="BM2967" s="44"/>
    </row>
    <row r="2968" spans="3:65" ht="12" customHeight="1">
      <c r="C2968" s="63"/>
      <c r="AB2968" s="49"/>
      <c r="AF2968" s="44"/>
      <c r="AQ2968" s="44"/>
      <c r="AS2968" s="44"/>
      <c r="BM2968" s="44"/>
    </row>
    <row r="2969" spans="3:65" ht="12" customHeight="1">
      <c r="C2969" s="63"/>
      <c r="AB2969" s="49"/>
      <c r="AF2969" s="44"/>
      <c r="AQ2969" s="44"/>
      <c r="AS2969" s="44"/>
      <c r="BM2969" s="44"/>
    </row>
    <row r="2970" spans="3:65" ht="12" customHeight="1">
      <c r="C2970" s="63"/>
      <c r="AB2970" s="49"/>
      <c r="AF2970" s="44"/>
      <c r="AQ2970" s="44"/>
      <c r="AS2970" s="44"/>
      <c r="BM2970" s="44"/>
    </row>
    <row r="2971" spans="3:65" ht="12" customHeight="1">
      <c r="C2971" s="63"/>
      <c r="AB2971" s="49"/>
      <c r="AF2971" s="44"/>
      <c r="AQ2971" s="44"/>
      <c r="AS2971" s="44"/>
      <c r="BM2971" s="44"/>
    </row>
    <row r="2972" spans="3:65" ht="12" customHeight="1">
      <c r="C2972" s="63"/>
      <c r="AB2972" s="49"/>
      <c r="AF2972" s="44"/>
      <c r="AQ2972" s="44"/>
      <c r="AS2972" s="44"/>
      <c r="BM2972" s="44"/>
    </row>
    <row r="2973" spans="3:65" ht="12" customHeight="1">
      <c r="C2973" s="63"/>
      <c r="AB2973" s="49"/>
      <c r="AF2973" s="44"/>
      <c r="AQ2973" s="44"/>
      <c r="AS2973" s="44"/>
      <c r="BM2973" s="44"/>
    </row>
    <row r="2974" spans="3:65" ht="12" customHeight="1">
      <c r="C2974" s="63"/>
      <c r="AB2974" s="49"/>
      <c r="AF2974" s="44"/>
      <c r="AQ2974" s="44"/>
      <c r="AS2974" s="44"/>
      <c r="BM2974" s="44"/>
    </row>
    <row r="2975" spans="3:65" ht="12" customHeight="1">
      <c r="C2975" s="63"/>
      <c r="AB2975" s="49"/>
      <c r="AF2975" s="44"/>
      <c r="AQ2975" s="44"/>
      <c r="AS2975" s="44"/>
      <c r="BM2975" s="44"/>
    </row>
    <row r="2976" spans="3:65" ht="12" customHeight="1">
      <c r="C2976" s="63"/>
      <c r="AB2976" s="49"/>
      <c r="AF2976" s="44"/>
      <c r="AQ2976" s="44"/>
      <c r="AS2976" s="44"/>
      <c r="BM2976" s="44"/>
    </row>
    <row r="2977" spans="3:65" ht="12" customHeight="1">
      <c r="C2977" s="63"/>
      <c r="AB2977" s="49"/>
      <c r="AF2977" s="44"/>
      <c r="AQ2977" s="44"/>
      <c r="AS2977" s="44"/>
      <c r="BM2977" s="44"/>
    </row>
    <row r="2978" spans="3:65" ht="12" customHeight="1">
      <c r="C2978" s="63"/>
      <c r="AB2978" s="49"/>
      <c r="AF2978" s="44"/>
      <c r="AQ2978" s="44"/>
      <c r="AS2978" s="44"/>
      <c r="BM2978" s="44"/>
    </row>
    <row r="2979" spans="3:65" ht="12" customHeight="1">
      <c r="C2979" s="63"/>
      <c r="AB2979" s="49"/>
      <c r="AF2979" s="44"/>
      <c r="AQ2979" s="44"/>
      <c r="AS2979" s="44"/>
      <c r="BM2979" s="44"/>
    </row>
    <row r="2980" spans="3:65" ht="12" customHeight="1">
      <c r="C2980" s="63"/>
      <c r="AB2980" s="49"/>
      <c r="AF2980" s="44"/>
      <c r="AQ2980" s="44"/>
      <c r="AS2980" s="44"/>
      <c r="BM2980" s="44"/>
    </row>
    <row r="2981" spans="3:65" ht="12" customHeight="1">
      <c r="C2981" s="63"/>
      <c r="AB2981" s="49"/>
      <c r="AF2981" s="44"/>
      <c r="AQ2981" s="44"/>
      <c r="AS2981" s="44"/>
      <c r="BM2981" s="44"/>
    </row>
    <row r="2982" spans="3:65" ht="12" customHeight="1">
      <c r="C2982" s="63"/>
      <c r="AB2982" s="49"/>
      <c r="AF2982" s="44"/>
      <c r="AQ2982" s="44"/>
      <c r="AS2982" s="44"/>
      <c r="BM2982" s="44"/>
    </row>
    <row r="2983" spans="3:65" ht="12" customHeight="1">
      <c r="C2983" s="63"/>
      <c r="AB2983" s="49"/>
      <c r="AF2983" s="44"/>
      <c r="AQ2983" s="44"/>
      <c r="AS2983" s="44"/>
      <c r="BM2983" s="44"/>
    </row>
    <row r="2984" spans="3:65" ht="12" customHeight="1">
      <c r="C2984" s="63"/>
      <c r="AB2984" s="49"/>
      <c r="AF2984" s="44"/>
      <c r="AQ2984" s="44"/>
      <c r="AS2984" s="44"/>
      <c r="BM2984" s="44"/>
    </row>
    <row r="2985" spans="3:65" ht="12" customHeight="1">
      <c r="C2985" s="63"/>
      <c r="AB2985" s="49"/>
      <c r="AF2985" s="44"/>
      <c r="AQ2985" s="44"/>
      <c r="AS2985" s="44"/>
      <c r="BM2985" s="44"/>
    </row>
    <row r="2986" spans="3:65" ht="12" customHeight="1">
      <c r="C2986" s="63"/>
      <c r="AB2986" s="49"/>
      <c r="AF2986" s="44"/>
      <c r="AQ2986" s="44"/>
      <c r="AS2986" s="44"/>
      <c r="BM2986" s="44"/>
    </row>
    <row r="2987" spans="3:65" ht="12" customHeight="1">
      <c r="C2987" s="63"/>
      <c r="AB2987" s="49"/>
      <c r="AF2987" s="44"/>
      <c r="AQ2987" s="44"/>
      <c r="AS2987" s="44"/>
      <c r="BM2987" s="44"/>
    </row>
    <row r="2988" spans="3:65" ht="12" customHeight="1">
      <c r="C2988" s="63"/>
      <c r="AB2988" s="49"/>
      <c r="AF2988" s="44"/>
      <c r="AQ2988" s="44"/>
      <c r="AS2988" s="44"/>
      <c r="BM2988" s="44"/>
    </row>
    <row r="2989" spans="3:65" ht="12" customHeight="1">
      <c r="C2989" s="63"/>
      <c r="AB2989" s="49"/>
      <c r="AF2989" s="44"/>
      <c r="AQ2989" s="44"/>
      <c r="AS2989" s="44"/>
      <c r="BM2989" s="44"/>
    </row>
    <row r="2990" spans="3:65" ht="12" customHeight="1">
      <c r="C2990" s="63"/>
      <c r="AB2990" s="49"/>
      <c r="AF2990" s="44"/>
      <c r="AQ2990" s="44"/>
      <c r="AS2990" s="44"/>
      <c r="BM2990" s="44"/>
    </row>
    <row r="2991" spans="3:65" ht="12" customHeight="1">
      <c r="C2991" s="63"/>
      <c r="AB2991" s="49"/>
      <c r="AF2991" s="44"/>
      <c r="AQ2991" s="44"/>
      <c r="AS2991" s="44"/>
      <c r="BM2991" s="44"/>
    </row>
    <row r="2992" spans="3:65" ht="12" customHeight="1">
      <c r="C2992" s="63"/>
      <c r="AB2992" s="49"/>
      <c r="AF2992" s="44"/>
      <c r="AQ2992" s="44"/>
      <c r="AS2992" s="44"/>
      <c r="BM2992" s="44"/>
    </row>
    <row r="2993" spans="3:65" ht="12" customHeight="1">
      <c r="C2993" s="63"/>
      <c r="AB2993" s="49"/>
      <c r="AF2993" s="44"/>
      <c r="AQ2993" s="44"/>
      <c r="AS2993" s="44"/>
      <c r="BM2993" s="44"/>
    </row>
    <row r="2994" spans="3:65" ht="12" customHeight="1">
      <c r="C2994" s="63"/>
      <c r="AB2994" s="49"/>
      <c r="AF2994" s="44"/>
      <c r="AQ2994" s="44"/>
      <c r="AS2994" s="44"/>
      <c r="BM2994" s="44"/>
    </row>
    <row r="2995" spans="3:65" ht="12" customHeight="1">
      <c r="C2995" s="63"/>
      <c r="AB2995" s="49"/>
      <c r="AF2995" s="44"/>
      <c r="AQ2995" s="44"/>
      <c r="AS2995" s="44"/>
      <c r="BM2995" s="44"/>
    </row>
    <row r="2996" spans="3:65" ht="12" customHeight="1">
      <c r="C2996" s="63"/>
      <c r="AB2996" s="49"/>
      <c r="AF2996" s="44"/>
      <c r="AQ2996" s="44"/>
      <c r="AS2996" s="44"/>
      <c r="BM2996" s="44"/>
    </row>
    <row r="2997" spans="3:65" ht="12" customHeight="1">
      <c r="C2997" s="63"/>
      <c r="AB2997" s="49"/>
      <c r="AF2997" s="44"/>
      <c r="AQ2997" s="44"/>
      <c r="AS2997" s="44"/>
      <c r="BM2997" s="44"/>
    </row>
    <row r="2998" spans="3:65" ht="12" customHeight="1">
      <c r="C2998" s="63"/>
      <c r="AB2998" s="49"/>
      <c r="AF2998" s="44"/>
      <c r="AQ2998" s="44"/>
      <c r="AS2998" s="44"/>
      <c r="BM2998" s="44"/>
    </row>
    <row r="2999" spans="3:65" ht="12" customHeight="1">
      <c r="C2999" s="63"/>
      <c r="AB2999" s="49"/>
      <c r="AF2999" s="44"/>
      <c r="AQ2999" s="44"/>
      <c r="AS2999" s="44"/>
      <c r="BM2999" s="44"/>
    </row>
    <row r="3000" spans="3:65" ht="12" customHeight="1">
      <c r="C3000" s="63"/>
      <c r="AB3000" s="49"/>
      <c r="AF3000" s="44"/>
      <c r="AQ3000" s="44"/>
      <c r="AS3000" s="44"/>
      <c r="BM3000" s="44"/>
    </row>
    <row r="3001" spans="3:65" ht="12" customHeight="1">
      <c r="C3001" s="63"/>
      <c r="AB3001" s="49"/>
      <c r="AF3001" s="44"/>
      <c r="AQ3001" s="44"/>
      <c r="AS3001" s="44"/>
      <c r="BM3001" s="44"/>
    </row>
    <row r="3002" spans="3:65" ht="12" customHeight="1">
      <c r="C3002" s="63"/>
      <c r="AB3002" s="49"/>
      <c r="AF3002" s="44"/>
      <c r="AQ3002" s="44"/>
      <c r="AS3002" s="44"/>
      <c r="BM3002" s="44"/>
    </row>
    <row r="3003" spans="3:65" ht="12" customHeight="1">
      <c r="C3003" s="63"/>
      <c r="AB3003" s="49"/>
      <c r="AF3003" s="44"/>
      <c r="AQ3003" s="44"/>
      <c r="AS3003" s="44"/>
      <c r="BM3003" s="44"/>
    </row>
    <row r="3004" spans="3:65" ht="12" customHeight="1">
      <c r="C3004" s="63"/>
      <c r="AB3004" s="49"/>
      <c r="AF3004" s="44"/>
      <c r="AQ3004" s="44"/>
      <c r="AS3004" s="44"/>
      <c r="BM3004" s="44"/>
    </row>
    <row r="3005" spans="3:65" ht="12" customHeight="1">
      <c r="C3005" s="63"/>
      <c r="AB3005" s="49"/>
      <c r="AF3005" s="44"/>
      <c r="AQ3005" s="44"/>
      <c r="AS3005" s="44"/>
      <c r="BM3005" s="44"/>
    </row>
    <row r="3006" spans="3:65" ht="12" customHeight="1">
      <c r="C3006" s="63"/>
      <c r="AB3006" s="49"/>
      <c r="AF3006" s="44"/>
      <c r="AQ3006" s="44"/>
      <c r="AS3006" s="44"/>
      <c r="BM3006" s="44"/>
    </row>
    <row r="3007" spans="3:65" ht="12" customHeight="1">
      <c r="C3007" s="63"/>
      <c r="AB3007" s="49"/>
      <c r="AF3007" s="44"/>
      <c r="AQ3007" s="44"/>
      <c r="AS3007" s="44"/>
      <c r="BM3007" s="44"/>
    </row>
    <row r="3008" spans="3:65" ht="12" customHeight="1">
      <c r="C3008" s="63"/>
      <c r="AB3008" s="49"/>
      <c r="AF3008" s="44"/>
      <c r="AQ3008" s="44"/>
      <c r="AS3008" s="44"/>
      <c r="BM3008" s="44"/>
    </row>
    <row r="3009" spans="3:65" ht="12" customHeight="1">
      <c r="C3009" s="63"/>
      <c r="AB3009" s="49"/>
      <c r="AF3009" s="44"/>
      <c r="AQ3009" s="44"/>
      <c r="AS3009" s="44"/>
      <c r="BM3009" s="44"/>
    </row>
    <row r="3010" spans="3:65" ht="12" customHeight="1">
      <c r="C3010" s="63"/>
      <c r="AB3010" s="49"/>
      <c r="AF3010" s="44"/>
      <c r="AQ3010" s="44"/>
      <c r="AS3010" s="44"/>
      <c r="BM3010" s="44"/>
    </row>
    <row r="3011" spans="3:65" ht="12" customHeight="1">
      <c r="C3011" s="63"/>
      <c r="AB3011" s="49"/>
      <c r="AF3011" s="44"/>
      <c r="AQ3011" s="44"/>
      <c r="AS3011" s="44"/>
      <c r="BM3011" s="44"/>
    </row>
    <row r="3012" spans="3:65" ht="12" customHeight="1">
      <c r="C3012" s="63"/>
      <c r="AB3012" s="49"/>
      <c r="AF3012" s="44"/>
      <c r="AQ3012" s="44"/>
      <c r="AS3012" s="44"/>
      <c r="BM3012" s="44"/>
    </row>
    <row r="3013" spans="3:65" ht="12" customHeight="1">
      <c r="C3013" s="63"/>
      <c r="AB3013" s="49"/>
      <c r="AF3013" s="44"/>
      <c r="AQ3013" s="44"/>
      <c r="AS3013" s="44"/>
      <c r="BM3013" s="44"/>
    </row>
    <row r="3014" spans="3:65" ht="12" customHeight="1">
      <c r="C3014" s="63"/>
      <c r="AB3014" s="49"/>
      <c r="AF3014" s="44"/>
      <c r="AQ3014" s="44"/>
      <c r="AS3014" s="44"/>
      <c r="BM3014" s="44"/>
    </row>
    <row r="3015" spans="3:65" ht="12" customHeight="1">
      <c r="C3015" s="63"/>
      <c r="AB3015" s="49"/>
      <c r="AF3015" s="44"/>
      <c r="AQ3015" s="44"/>
      <c r="AS3015" s="44"/>
      <c r="BM3015" s="44"/>
    </row>
    <row r="3016" spans="3:65" ht="12" customHeight="1">
      <c r="C3016" s="63"/>
      <c r="AB3016" s="49"/>
      <c r="AF3016" s="44"/>
      <c r="AQ3016" s="44"/>
      <c r="AS3016" s="44"/>
      <c r="BM3016" s="44"/>
    </row>
    <row r="3017" spans="3:65" ht="12" customHeight="1">
      <c r="C3017" s="63"/>
      <c r="AB3017" s="49"/>
      <c r="AF3017" s="44"/>
      <c r="AQ3017" s="44"/>
      <c r="AS3017" s="44"/>
      <c r="BM3017" s="44"/>
    </row>
    <row r="3018" spans="3:65" ht="12" customHeight="1">
      <c r="C3018" s="63"/>
      <c r="AB3018" s="49"/>
      <c r="AF3018" s="44"/>
      <c r="AQ3018" s="44"/>
      <c r="AS3018" s="44"/>
      <c r="BM3018" s="44"/>
    </row>
    <row r="3019" spans="3:65" ht="12" customHeight="1">
      <c r="C3019" s="63"/>
      <c r="AB3019" s="49"/>
      <c r="AF3019" s="44"/>
      <c r="AQ3019" s="44"/>
      <c r="AS3019" s="44"/>
      <c r="BM3019" s="44"/>
    </row>
    <row r="3020" spans="3:65" ht="12" customHeight="1">
      <c r="C3020" s="63"/>
      <c r="AB3020" s="49"/>
      <c r="AF3020" s="44"/>
      <c r="AQ3020" s="44"/>
      <c r="AS3020" s="44"/>
      <c r="BM3020" s="44"/>
    </row>
    <row r="3021" spans="3:65" ht="12" customHeight="1">
      <c r="C3021" s="63"/>
      <c r="AB3021" s="49"/>
      <c r="AF3021" s="44"/>
      <c r="AQ3021" s="44"/>
      <c r="AS3021" s="44"/>
      <c r="BM3021" s="44"/>
    </row>
    <row r="3022" spans="3:65" ht="12" customHeight="1">
      <c r="C3022" s="63"/>
      <c r="AB3022" s="49"/>
      <c r="AF3022" s="44"/>
      <c r="AQ3022" s="44"/>
      <c r="AS3022" s="44"/>
      <c r="BM3022" s="44"/>
    </row>
    <row r="3023" spans="3:65" ht="12" customHeight="1">
      <c r="C3023" s="63"/>
      <c r="AB3023" s="49"/>
      <c r="AF3023" s="44"/>
      <c r="AQ3023" s="44"/>
      <c r="AS3023" s="44"/>
      <c r="BM3023" s="44"/>
    </row>
    <row r="3024" spans="3:65" ht="12" customHeight="1">
      <c r="C3024" s="63"/>
      <c r="AB3024" s="49"/>
      <c r="AF3024" s="44"/>
      <c r="AQ3024" s="44"/>
      <c r="AS3024" s="44"/>
      <c r="BM3024" s="44"/>
    </row>
    <row r="3025" spans="3:65" ht="12" customHeight="1">
      <c r="C3025" s="63"/>
      <c r="AB3025" s="49"/>
      <c r="AF3025" s="44"/>
      <c r="AQ3025" s="44"/>
      <c r="AS3025" s="44"/>
      <c r="BM3025" s="44"/>
    </row>
    <row r="3026" spans="3:65" ht="12" customHeight="1">
      <c r="C3026" s="63"/>
      <c r="AB3026" s="49"/>
      <c r="AF3026" s="44"/>
      <c r="AQ3026" s="44"/>
      <c r="AS3026" s="44"/>
      <c r="BM3026" s="44"/>
    </row>
    <row r="3027" spans="3:65" ht="12" customHeight="1">
      <c r="C3027" s="63"/>
      <c r="AB3027" s="49"/>
      <c r="AF3027" s="44"/>
      <c r="AQ3027" s="44"/>
      <c r="AS3027" s="44"/>
      <c r="BM3027" s="44"/>
    </row>
    <row r="3028" spans="3:65" ht="12" customHeight="1">
      <c r="C3028" s="63"/>
      <c r="AB3028" s="49"/>
      <c r="AF3028" s="44"/>
      <c r="AQ3028" s="44"/>
      <c r="AS3028" s="44"/>
      <c r="BM3028" s="44"/>
    </row>
    <row r="3029" spans="3:65" ht="12" customHeight="1">
      <c r="C3029" s="63"/>
      <c r="AB3029" s="49"/>
      <c r="AF3029" s="44"/>
      <c r="AQ3029" s="44"/>
      <c r="AS3029" s="44"/>
      <c r="BM3029" s="44"/>
    </row>
    <row r="3030" spans="3:65" ht="12" customHeight="1">
      <c r="C3030" s="63"/>
      <c r="AB3030" s="49"/>
      <c r="AF3030" s="44"/>
      <c r="AQ3030" s="44"/>
      <c r="AS3030" s="44"/>
      <c r="BM3030" s="44"/>
    </row>
    <row r="3031" spans="3:65" ht="12" customHeight="1">
      <c r="C3031" s="63"/>
      <c r="AB3031" s="49"/>
      <c r="AF3031" s="44"/>
      <c r="AQ3031" s="44"/>
      <c r="AS3031" s="44"/>
      <c r="BM3031" s="44"/>
    </row>
    <row r="3032" spans="3:65" ht="12" customHeight="1">
      <c r="C3032" s="63"/>
      <c r="AB3032" s="49"/>
      <c r="AF3032" s="44"/>
      <c r="AQ3032" s="44"/>
      <c r="AS3032" s="44"/>
      <c r="BM3032" s="44"/>
    </row>
    <row r="3033" spans="3:65" ht="12" customHeight="1">
      <c r="C3033" s="63"/>
      <c r="AB3033" s="49"/>
      <c r="AF3033" s="44"/>
      <c r="AQ3033" s="44"/>
      <c r="AS3033" s="44"/>
      <c r="BM3033" s="44"/>
    </row>
    <row r="3034" spans="3:65" ht="12" customHeight="1">
      <c r="C3034" s="63"/>
      <c r="AB3034" s="49"/>
      <c r="AF3034" s="44"/>
      <c r="AQ3034" s="44"/>
      <c r="AS3034" s="44"/>
      <c r="BM3034" s="44"/>
    </row>
    <row r="3035" spans="3:65" ht="12" customHeight="1">
      <c r="C3035" s="63"/>
      <c r="AB3035" s="49"/>
      <c r="AF3035" s="44"/>
      <c r="AQ3035" s="44"/>
      <c r="AS3035" s="44"/>
      <c r="BM3035" s="44"/>
    </row>
    <row r="3036" spans="3:65" ht="12" customHeight="1">
      <c r="C3036" s="63"/>
      <c r="AB3036" s="49"/>
      <c r="AF3036" s="44"/>
      <c r="AQ3036" s="44"/>
      <c r="AS3036" s="44"/>
      <c r="BM3036" s="44"/>
    </row>
    <row r="3037" spans="3:65" ht="12" customHeight="1">
      <c r="C3037" s="63"/>
      <c r="AB3037" s="49"/>
      <c r="AF3037" s="44"/>
      <c r="AQ3037" s="44"/>
      <c r="AS3037" s="44"/>
      <c r="BM3037" s="44"/>
    </row>
    <row r="3038" spans="3:65" ht="12" customHeight="1">
      <c r="C3038" s="63"/>
      <c r="AB3038" s="49"/>
      <c r="AF3038" s="44"/>
      <c r="AQ3038" s="44"/>
      <c r="AS3038" s="44"/>
      <c r="BM3038" s="44"/>
    </row>
    <row r="3039" spans="3:65" ht="12" customHeight="1">
      <c r="C3039" s="63"/>
      <c r="AB3039" s="49"/>
      <c r="AF3039" s="44"/>
      <c r="AQ3039" s="44"/>
      <c r="AS3039" s="44"/>
      <c r="BM3039" s="44"/>
    </row>
    <row r="3040" spans="3:65" ht="12" customHeight="1">
      <c r="C3040" s="63"/>
      <c r="AB3040" s="49"/>
      <c r="AF3040" s="44"/>
      <c r="AQ3040" s="44"/>
      <c r="AS3040" s="44"/>
      <c r="BM3040" s="44"/>
    </row>
    <row r="3041" spans="3:65" ht="12" customHeight="1">
      <c r="C3041" s="63"/>
      <c r="AB3041" s="49"/>
      <c r="AF3041" s="44"/>
      <c r="AQ3041" s="44"/>
      <c r="AS3041" s="44"/>
      <c r="BM3041" s="44"/>
    </row>
    <row r="3042" spans="3:65" ht="12" customHeight="1">
      <c r="C3042" s="63"/>
      <c r="AB3042" s="49"/>
      <c r="AF3042" s="44"/>
      <c r="AQ3042" s="44"/>
      <c r="AS3042" s="44"/>
      <c r="BM3042" s="44"/>
    </row>
    <row r="3043" spans="3:65" ht="12" customHeight="1">
      <c r="C3043" s="63"/>
      <c r="AB3043" s="49"/>
      <c r="AF3043" s="44"/>
      <c r="AQ3043" s="44"/>
      <c r="AS3043" s="44"/>
      <c r="BM3043" s="44"/>
    </row>
    <row r="3044" spans="3:65" ht="12" customHeight="1">
      <c r="C3044" s="63"/>
      <c r="AB3044" s="49"/>
      <c r="AF3044" s="44"/>
      <c r="AQ3044" s="44"/>
      <c r="AS3044" s="44"/>
      <c r="BM3044" s="44"/>
    </row>
    <row r="3045" spans="3:65" ht="12" customHeight="1">
      <c r="C3045" s="63"/>
      <c r="AB3045" s="49"/>
      <c r="AF3045" s="44"/>
      <c r="AQ3045" s="44"/>
      <c r="AS3045" s="44"/>
      <c r="BM3045" s="44"/>
    </row>
    <row r="3046" spans="3:65" ht="12" customHeight="1">
      <c r="C3046" s="63"/>
      <c r="AB3046" s="49"/>
      <c r="AF3046" s="44"/>
      <c r="AQ3046" s="44"/>
      <c r="AS3046" s="44"/>
      <c r="BM3046" s="44"/>
    </row>
    <row r="3047" spans="3:65" ht="12" customHeight="1">
      <c r="C3047" s="63"/>
      <c r="AB3047" s="49"/>
      <c r="AF3047" s="44"/>
      <c r="AQ3047" s="44"/>
      <c r="AS3047" s="44"/>
      <c r="BM3047" s="44"/>
    </row>
    <row r="3048" spans="3:65" ht="12" customHeight="1">
      <c r="C3048" s="63"/>
      <c r="AB3048" s="49"/>
      <c r="AF3048" s="44"/>
      <c r="AQ3048" s="44"/>
      <c r="AS3048" s="44"/>
      <c r="BM3048" s="44"/>
    </row>
    <row r="3049" spans="3:65" ht="12" customHeight="1">
      <c r="C3049" s="63"/>
      <c r="AB3049" s="49"/>
      <c r="AF3049" s="44"/>
      <c r="AQ3049" s="44"/>
      <c r="AS3049" s="44"/>
      <c r="BM3049" s="44"/>
    </row>
    <row r="3050" spans="3:65" ht="12" customHeight="1">
      <c r="C3050" s="63"/>
      <c r="AB3050" s="49"/>
      <c r="AF3050" s="44"/>
      <c r="AQ3050" s="44"/>
      <c r="AS3050" s="44"/>
      <c r="BM3050" s="44"/>
    </row>
    <row r="3051" spans="3:65" ht="12" customHeight="1">
      <c r="C3051" s="63"/>
      <c r="AB3051" s="49"/>
      <c r="AF3051" s="44"/>
      <c r="AQ3051" s="44"/>
      <c r="AS3051" s="44"/>
      <c r="BM3051" s="44"/>
    </row>
    <row r="3052" spans="3:65" ht="12" customHeight="1">
      <c r="C3052" s="63"/>
      <c r="AB3052" s="49"/>
      <c r="AF3052" s="44"/>
      <c r="AQ3052" s="44"/>
      <c r="AS3052" s="44"/>
      <c r="BM3052" s="44"/>
    </row>
    <row r="3053" spans="3:65" ht="12" customHeight="1">
      <c r="C3053" s="63"/>
      <c r="AB3053" s="49"/>
      <c r="AF3053" s="44"/>
      <c r="AQ3053" s="44"/>
      <c r="AS3053" s="44"/>
      <c r="BM3053" s="44"/>
    </row>
    <row r="3054" spans="3:65" ht="12" customHeight="1">
      <c r="C3054" s="63"/>
      <c r="AB3054" s="49"/>
      <c r="AF3054" s="44"/>
      <c r="AQ3054" s="44"/>
      <c r="AS3054" s="44"/>
      <c r="BM3054" s="44"/>
    </row>
    <row r="3055" spans="3:65" ht="12" customHeight="1">
      <c r="C3055" s="63"/>
      <c r="AB3055" s="49"/>
      <c r="AF3055" s="44"/>
      <c r="AQ3055" s="44"/>
      <c r="AS3055" s="44"/>
      <c r="BM3055" s="44"/>
    </row>
    <row r="3056" spans="3:65" ht="12" customHeight="1">
      <c r="C3056" s="63"/>
      <c r="AB3056" s="49"/>
      <c r="AF3056" s="44"/>
      <c r="AQ3056" s="44"/>
      <c r="AS3056" s="44"/>
      <c r="BM3056" s="44"/>
    </row>
    <row r="3057" spans="3:65" ht="12" customHeight="1">
      <c r="C3057" s="63"/>
      <c r="AB3057" s="49"/>
      <c r="AF3057" s="44"/>
      <c r="AQ3057" s="44"/>
      <c r="AS3057" s="44"/>
      <c r="BM3057" s="44"/>
    </row>
    <row r="3058" spans="3:65" ht="12" customHeight="1">
      <c r="C3058" s="63"/>
      <c r="AB3058" s="49"/>
      <c r="AF3058" s="44"/>
      <c r="AQ3058" s="44"/>
      <c r="AS3058" s="44"/>
      <c r="BM3058" s="44"/>
    </row>
    <row r="3059" spans="3:65" ht="12" customHeight="1">
      <c r="C3059" s="63"/>
      <c r="AB3059" s="49"/>
      <c r="AF3059" s="44"/>
      <c r="AQ3059" s="44"/>
      <c r="AS3059" s="44"/>
      <c r="BM3059" s="44"/>
    </row>
    <row r="3060" spans="3:65" ht="12" customHeight="1">
      <c r="C3060" s="63"/>
      <c r="AB3060" s="49"/>
      <c r="AF3060" s="44"/>
      <c r="AQ3060" s="44"/>
      <c r="AS3060" s="44"/>
      <c r="BM3060" s="44"/>
    </row>
    <row r="3061" spans="3:65" ht="12" customHeight="1">
      <c r="C3061" s="63"/>
      <c r="AB3061" s="49"/>
      <c r="AF3061" s="44"/>
      <c r="AQ3061" s="44"/>
      <c r="AS3061" s="44"/>
      <c r="BM3061" s="44"/>
    </row>
    <row r="3062" spans="3:65" ht="12" customHeight="1">
      <c r="C3062" s="63"/>
      <c r="AB3062" s="49"/>
      <c r="AF3062" s="44"/>
      <c r="AQ3062" s="44"/>
      <c r="AS3062" s="44"/>
      <c r="BM3062" s="44"/>
    </row>
    <row r="3063" spans="3:65" ht="12" customHeight="1">
      <c r="C3063" s="63"/>
      <c r="AB3063" s="49"/>
      <c r="AF3063" s="44"/>
      <c r="AQ3063" s="44"/>
      <c r="AS3063" s="44"/>
      <c r="BM3063" s="44"/>
    </row>
    <row r="3064" spans="3:65" ht="12" customHeight="1">
      <c r="C3064" s="63"/>
      <c r="AB3064" s="49"/>
      <c r="AF3064" s="44"/>
      <c r="AQ3064" s="44"/>
      <c r="AS3064" s="44"/>
      <c r="BM3064" s="44"/>
    </row>
    <row r="3065" spans="3:65" ht="12" customHeight="1">
      <c r="C3065" s="63"/>
      <c r="AB3065" s="49"/>
      <c r="AF3065" s="44"/>
      <c r="AQ3065" s="44"/>
      <c r="AS3065" s="44"/>
      <c r="BM3065" s="44"/>
    </row>
    <row r="3066" spans="3:65" ht="12" customHeight="1">
      <c r="C3066" s="63"/>
      <c r="AB3066" s="49"/>
      <c r="AF3066" s="44"/>
      <c r="AQ3066" s="44"/>
      <c r="AS3066" s="44"/>
      <c r="BM3066" s="44"/>
    </row>
    <row r="3067" spans="3:65" ht="12" customHeight="1">
      <c r="C3067" s="63"/>
      <c r="AB3067" s="49"/>
      <c r="AF3067" s="44"/>
      <c r="AQ3067" s="44"/>
      <c r="AS3067" s="44"/>
      <c r="BM3067" s="44"/>
    </row>
    <row r="3068" spans="3:65" ht="12" customHeight="1">
      <c r="C3068" s="63"/>
      <c r="AB3068" s="49"/>
      <c r="AF3068" s="44"/>
      <c r="AQ3068" s="44"/>
      <c r="AS3068" s="44"/>
      <c r="BM3068" s="44"/>
    </row>
    <row r="3069" spans="3:65" ht="12" customHeight="1">
      <c r="C3069" s="63"/>
      <c r="AB3069" s="49"/>
      <c r="AF3069" s="44"/>
      <c r="AQ3069" s="44"/>
      <c r="AS3069" s="44"/>
      <c r="BM3069" s="44"/>
    </row>
    <row r="3070" spans="3:65" ht="12" customHeight="1">
      <c r="C3070" s="63"/>
      <c r="AB3070" s="49"/>
      <c r="AF3070" s="44"/>
      <c r="AQ3070" s="44"/>
      <c r="AS3070" s="44"/>
      <c r="BM3070" s="44"/>
    </row>
    <row r="3071" spans="3:65" ht="12" customHeight="1">
      <c r="C3071" s="63"/>
      <c r="AB3071" s="49"/>
      <c r="AF3071" s="44"/>
      <c r="AQ3071" s="44"/>
      <c r="AS3071" s="44"/>
      <c r="BM3071" s="44"/>
    </row>
    <row r="3072" spans="3:65" ht="12" customHeight="1">
      <c r="C3072" s="63"/>
      <c r="AB3072" s="49"/>
      <c r="AF3072" s="44"/>
      <c r="AQ3072" s="44"/>
      <c r="AS3072" s="44"/>
      <c r="BM3072" s="44"/>
    </row>
    <row r="3073" spans="3:65" ht="12" customHeight="1">
      <c r="C3073" s="63"/>
      <c r="AB3073" s="49"/>
      <c r="AF3073" s="44"/>
      <c r="AQ3073" s="44"/>
      <c r="AS3073" s="44"/>
      <c r="BM3073" s="44"/>
    </row>
    <row r="3074" spans="3:65" ht="12" customHeight="1">
      <c r="C3074" s="63"/>
      <c r="AB3074" s="49"/>
      <c r="AF3074" s="44"/>
      <c r="AQ3074" s="44"/>
      <c r="AS3074" s="44"/>
      <c r="BM3074" s="44"/>
    </row>
    <row r="3075" spans="3:65" ht="12" customHeight="1">
      <c r="C3075" s="63"/>
      <c r="AB3075" s="49"/>
      <c r="AF3075" s="44"/>
      <c r="AQ3075" s="44"/>
      <c r="AS3075" s="44"/>
      <c r="BM3075" s="44"/>
    </row>
    <row r="3076" spans="3:65" ht="12" customHeight="1">
      <c r="C3076" s="63"/>
      <c r="AB3076" s="49"/>
      <c r="AF3076" s="44"/>
      <c r="AQ3076" s="44"/>
      <c r="AS3076" s="44"/>
      <c r="BM3076" s="44"/>
    </row>
    <row r="3077" spans="3:65" ht="12" customHeight="1">
      <c r="C3077" s="63"/>
      <c r="AB3077" s="49"/>
      <c r="AF3077" s="44"/>
      <c r="AQ3077" s="44"/>
      <c r="AS3077" s="44"/>
      <c r="BM3077" s="44"/>
    </row>
    <row r="3078" spans="3:65" ht="12" customHeight="1">
      <c r="C3078" s="63"/>
      <c r="AB3078" s="49"/>
      <c r="AF3078" s="44"/>
      <c r="AQ3078" s="44"/>
      <c r="AS3078" s="44"/>
      <c r="BM3078" s="44"/>
    </row>
    <row r="3079" spans="3:65" ht="12" customHeight="1">
      <c r="C3079" s="63"/>
      <c r="AB3079" s="49"/>
      <c r="AF3079" s="44"/>
      <c r="AQ3079" s="44"/>
      <c r="AS3079" s="44"/>
      <c r="BM3079" s="44"/>
    </row>
    <row r="3080" spans="3:65" ht="12" customHeight="1">
      <c r="C3080" s="63"/>
      <c r="AB3080" s="49"/>
      <c r="AF3080" s="44"/>
      <c r="AQ3080" s="44"/>
      <c r="AS3080" s="44"/>
      <c r="BM3080" s="44"/>
    </row>
    <row r="3081" spans="3:65" ht="12" customHeight="1">
      <c r="C3081" s="63"/>
      <c r="AB3081" s="49"/>
      <c r="AF3081" s="44"/>
      <c r="AQ3081" s="44"/>
      <c r="AS3081" s="44"/>
      <c r="BM3081" s="44"/>
    </row>
    <row r="3082" spans="3:65" ht="12" customHeight="1">
      <c r="C3082" s="63"/>
      <c r="AB3082" s="49"/>
      <c r="AF3082" s="44"/>
      <c r="AQ3082" s="44"/>
      <c r="AS3082" s="44"/>
      <c r="BM3082" s="44"/>
    </row>
    <row r="3083" spans="3:65" ht="12" customHeight="1">
      <c r="C3083" s="63"/>
      <c r="AB3083" s="49"/>
      <c r="AF3083" s="44"/>
      <c r="AQ3083" s="44"/>
      <c r="AS3083" s="44"/>
      <c r="BM3083" s="44"/>
    </row>
    <row r="3084" spans="3:65" ht="12" customHeight="1">
      <c r="C3084" s="63"/>
      <c r="AB3084" s="49"/>
      <c r="AF3084" s="44"/>
      <c r="AQ3084" s="44"/>
      <c r="AS3084" s="44"/>
      <c r="BM3084" s="44"/>
    </row>
    <row r="3085" spans="3:65" ht="12" customHeight="1">
      <c r="C3085" s="63"/>
      <c r="AB3085" s="49"/>
      <c r="AF3085" s="44"/>
      <c r="AQ3085" s="44"/>
      <c r="AS3085" s="44"/>
      <c r="BM3085" s="44"/>
    </row>
    <row r="3086" spans="3:65" ht="12" customHeight="1">
      <c r="C3086" s="63"/>
      <c r="AB3086" s="49"/>
      <c r="AF3086" s="44"/>
      <c r="AQ3086" s="44"/>
      <c r="AS3086" s="44"/>
      <c r="BM3086" s="44"/>
    </row>
    <row r="3087" spans="3:65" ht="12" customHeight="1">
      <c r="C3087" s="63"/>
      <c r="AB3087" s="49"/>
      <c r="AF3087" s="44"/>
      <c r="AQ3087" s="44"/>
      <c r="AS3087" s="44"/>
      <c r="BM3087" s="44"/>
    </row>
    <row r="3088" spans="3:65" ht="12" customHeight="1">
      <c r="C3088" s="63"/>
      <c r="AB3088" s="49"/>
      <c r="AF3088" s="44"/>
      <c r="AQ3088" s="44"/>
      <c r="AS3088" s="44"/>
      <c r="BM3088" s="44"/>
    </row>
    <row r="3089" spans="3:65" ht="12" customHeight="1">
      <c r="C3089" s="63"/>
      <c r="AB3089" s="49"/>
      <c r="AF3089" s="44"/>
      <c r="AQ3089" s="44"/>
      <c r="AS3089" s="44"/>
      <c r="BM3089" s="44"/>
    </row>
    <row r="3090" spans="3:65" ht="12" customHeight="1">
      <c r="C3090" s="63"/>
      <c r="AB3090" s="49"/>
      <c r="AF3090" s="44"/>
      <c r="AQ3090" s="44"/>
      <c r="AS3090" s="44"/>
      <c r="BM3090" s="44"/>
    </row>
    <row r="3091" spans="3:65" ht="12" customHeight="1">
      <c r="C3091" s="63"/>
      <c r="AB3091" s="49"/>
      <c r="AF3091" s="44"/>
      <c r="AQ3091" s="44"/>
      <c r="AS3091" s="44"/>
      <c r="BM3091" s="44"/>
    </row>
    <row r="3092" spans="3:65" ht="12" customHeight="1">
      <c r="C3092" s="63"/>
      <c r="AB3092" s="49"/>
      <c r="AF3092" s="44"/>
      <c r="AQ3092" s="44"/>
      <c r="AS3092" s="44"/>
      <c r="BM3092" s="44"/>
    </row>
    <row r="3093" spans="3:65" ht="12" customHeight="1">
      <c r="C3093" s="63"/>
      <c r="AB3093" s="49"/>
      <c r="AF3093" s="44"/>
      <c r="AQ3093" s="44"/>
      <c r="AS3093" s="44"/>
      <c r="BM3093" s="44"/>
    </row>
    <row r="3094" spans="3:65" ht="12" customHeight="1">
      <c r="C3094" s="63"/>
      <c r="AB3094" s="49"/>
      <c r="AF3094" s="44"/>
      <c r="AQ3094" s="44"/>
      <c r="AS3094" s="44"/>
      <c r="BM3094" s="44"/>
    </row>
    <row r="3095" spans="3:65" ht="12" customHeight="1">
      <c r="C3095" s="63"/>
      <c r="AB3095" s="49"/>
      <c r="AF3095" s="44"/>
      <c r="AQ3095" s="44"/>
      <c r="AS3095" s="44"/>
      <c r="BM3095" s="44"/>
    </row>
    <row r="3096" spans="3:65" ht="12" customHeight="1">
      <c r="C3096" s="63"/>
      <c r="AB3096" s="49"/>
      <c r="AF3096" s="44"/>
      <c r="AQ3096" s="44"/>
      <c r="AS3096" s="44"/>
      <c r="BM3096" s="44"/>
    </row>
    <row r="3097" spans="3:65" ht="12" customHeight="1">
      <c r="C3097" s="63"/>
      <c r="AB3097" s="49"/>
      <c r="AF3097" s="44"/>
      <c r="AQ3097" s="44"/>
      <c r="AS3097" s="44"/>
      <c r="BM3097" s="44"/>
    </row>
    <row r="3098" spans="3:65" ht="12" customHeight="1">
      <c r="C3098" s="63"/>
      <c r="AB3098" s="49"/>
      <c r="AF3098" s="44"/>
      <c r="AQ3098" s="44"/>
      <c r="AS3098" s="44"/>
      <c r="BM3098" s="44"/>
    </row>
    <row r="3099" spans="3:65" ht="12" customHeight="1">
      <c r="C3099" s="63"/>
      <c r="AB3099" s="49"/>
      <c r="AF3099" s="44"/>
      <c r="AQ3099" s="44"/>
      <c r="AS3099" s="44"/>
      <c r="BM3099" s="44"/>
    </row>
    <row r="3100" spans="3:65" ht="12" customHeight="1">
      <c r="C3100" s="63"/>
      <c r="AB3100" s="49"/>
      <c r="AF3100" s="44"/>
      <c r="AQ3100" s="44"/>
      <c r="AS3100" s="44"/>
      <c r="BM3100" s="44"/>
    </row>
    <row r="3101" spans="3:65" ht="12" customHeight="1">
      <c r="C3101" s="63"/>
      <c r="AB3101" s="49"/>
      <c r="AF3101" s="44"/>
      <c r="AQ3101" s="44"/>
      <c r="AS3101" s="44"/>
      <c r="BM3101" s="44"/>
    </row>
    <row r="3102" spans="3:65" ht="12" customHeight="1">
      <c r="C3102" s="63"/>
      <c r="AB3102" s="49"/>
      <c r="AF3102" s="44"/>
      <c r="AQ3102" s="44"/>
      <c r="AS3102" s="44"/>
      <c r="BM3102" s="44"/>
    </row>
    <row r="3103" spans="3:65" ht="12" customHeight="1">
      <c r="C3103" s="63"/>
      <c r="AB3103" s="49"/>
      <c r="AF3103" s="44"/>
      <c r="AQ3103" s="44"/>
      <c r="AS3103" s="44"/>
      <c r="BM3103" s="44"/>
    </row>
    <row r="3104" spans="3:65" ht="12" customHeight="1">
      <c r="C3104" s="63"/>
      <c r="AB3104" s="49"/>
      <c r="AF3104" s="44"/>
      <c r="AQ3104" s="44"/>
      <c r="AS3104" s="44"/>
      <c r="BM3104" s="44"/>
    </row>
    <row r="3105" spans="3:65" ht="12" customHeight="1">
      <c r="C3105" s="63"/>
      <c r="AB3105" s="49"/>
      <c r="AF3105" s="44"/>
      <c r="AQ3105" s="44"/>
      <c r="AS3105" s="44"/>
      <c r="BM3105" s="44"/>
    </row>
    <row r="3106" spans="3:65" ht="12" customHeight="1">
      <c r="C3106" s="63"/>
      <c r="AB3106" s="49"/>
      <c r="AF3106" s="44"/>
      <c r="AQ3106" s="44"/>
      <c r="AS3106" s="44"/>
      <c r="BM3106" s="44"/>
    </row>
    <row r="3107" spans="3:65" ht="12" customHeight="1">
      <c r="C3107" s="63"/>
      <c r="AB3107" s="49"/>
      <c r="AF3107" s="44"/>
      <c r="AQ3107" s="44"/>
      <c r="AS3107" s="44"/>
      <c r="BM3107" s="44"/>
    </row>
    <row r="3108" spans="3:65" ht="12" customHeight="1">
      <c r="C3108" s="63"/>
      <c r="AB3108" s="49"/>
      <c r="AF3108" s="44"/>
      <c r="AQ3108" s="44"/>
      <c r="AS3108" s="44"/>
      <c r="BM3108" s="44"/>
    </row>
    <row r="3109" spans="3:65" ht="12" customHeight="1">
      <c r="C3109" s="63"/>
      <c r="AB3109" s="49"/>
      <c r="AF3109" s="44"/>
      <c r="AQ3109" s="44"/>
      <c r="AS3109" s="44"/>
      <c r="BM3109" s="44"/>
    </row>
    <row r="3110" spans="3:65" ht="12" customHeight="1">
      <c r="C3110" s="63"/>
      <c r="AB3110" s="49"/>
      <c r="AF3110" s="44"/>
      <c r="AQ3110" s="44"/>
      <c r="AS3110" s="44"/>
      <c r="BM3110" s="44"/>
    </row>
    <row r="3111" spans="3:65" ht="12" customHeight="1">
      <c r="C3111" s="63"/>
      <c r="AB3111" s="49"/>
      <c r="AF3111" s="44"/>
      <c r="AQ3111" s="44"/>
      <c r="AS3111" s="44"/>
      <c r="BM3111" s="44"/>
    </row>
    <row r="3112" spans="3:65" ht="12" customHeight="1">
      <c r="C3112" s="63"/>
      <c r="AB3112" s="49"/>
      <c r="AF3112" s="44"/>
      <c r="AQ3112" s="44"/>
      <c r="AS3112" s="44"/>
      <c r="BM3112" s="44"/>
    </row>
    <row r="3113" spans="3:65" ht="12" customHeight="1">
      <c r="C3113" s="63"/>
      <c r="AB3113" s="49"/>
      <c r="AF3113" s="44"/>
      <c r="AQ3113" s="44"/>
      <c r="AS3113" s="44"/>
      <c r="BM3113" s="44"/>
    </row>
    <row r="3114" spans="3:65" ht="12" customHeight="1">
      <c r="C3114" s="63"/>
      <c r="AB3114" s="49"/>
      <c r="AF3114" s="44"/>
      <c r="AQ3114" s="44"/>
      <c r="AS3114" s="44"/>
      <c r="BM3114" s="44"/>
    </row>
    <row r="3115" spans="3:65" ht="12" customHeight="1">
      <c r="C3115" s="63"/>
      <c r="AB3115" s="49"/>
      <c r="AF3115" s="44"/>
      <c r="AQ3115" s="44"/>
      <c r="AS3115" s="44"/>
      <c r="BM3115" s="44"/>
    </row>
    <row r="3116" spans="3:65" ht="12" customHeight="1">
      <c r="C3116" s="63"/>
      <c r="AB3116" s="49"/>
      <c r="AF3116" s="44"/>
      <c r="AQ3116" s="44"/>
      <c r="AS3116" s="44"/>
      <c r="BM3116" s="44"/>
    </row>
    <row r="3117" spans="3:65" ht="12" customHeight="1">
      <c r="C3117" s="63"/>
      <c r="AB3117" s="49"/>
      <c r="AF3117" s="44"/>
      <c r="AQ3117" s="44"/>
      <c r="AS3117" s="44"/>
      <c r="BM3117" s="44"/>
    </row>
    <row r="3118" spans="3:65" ht="12" customHeight="1">
      <c r="C3118" s="63"/>
      <c r="AB3118" s="49"/>
      <c r="AF3118" s="44"/>
      <c r="AQ3118" s="44"/>
      <c r="AS3118" s="44"/>
      <c r="BM3118" s="44"/>
    </row>
    <row r="3119" spans="3:65" ht="12" customHeight="1">
      <c r="C3119" s="63"/>
      <c r="AB3119" s="49"/>
      <c r="AF3119" s="44"/>
      <c r="AQ3119" s="44"/>
      <c r="AS3119" s="44"/>
      <c r="BM3119" s="44"/>
    </row>
    <row r="3120" spans="3:65" ht="12" customHeight="1">
      <c r="C3120" s="63"/>
      <c r="AB3120" s="49"/>
      <c r="AF3120" s="44"/>
      <c r="AQ3120" s="44"/>
      <c r="AS3120" s="44"/>
      <c r="BM3120" s="44"/>
    </row>
    <row r="3121" spans="3:65" ht="12" customHeight="1">
      <c r="C3121" s="63"/>
      <c r="AB3121" s="49"/>
      <c r="AF3121" s="44"/>
      <c r="AQ3121" s="44"/>
      <c r="AS3121" s="44"/>
      <c r="BM3121" s="44"/>
    </row>
    <row r="3122" spans="3:65" ht="12" customHeight="1">
      <c r="C3122" s="63"/>
      <c r="AB3122" s="49"/>
      <c r="AF3122" s="44"/>
      <c r="AQ3122" s="44"/>
      <c r="AS3122" s="44"/>
      <c r="BM3122" s="44"/>
    </row>
    <row r="3123" spans="3:65" ht="12" customHeight="1">
      <c r="C3123" s="63"/>
      <c r="AB3123" s="49"/>
      <c r="AF3123" s="44"/>
      <c r="AQ3123" s="44"/>
      <c r="AS3123" s="44"/>
      <c r="BM3123" s="44"/>
    </row>
    <row r="3124" spans="3:65" ht="12" customHeight="1">
      <c r="C3124" s="63"/>
      <c r="AB3124" s="49"/>
      <c r="AF3124" s="44"/>
      <c r="AQ3124" s="44"/>
      <c r="AS3124" s="44"/>
      <c r="BM3124" s="44"/>
    </row>
    <row r="3125" spans="3:65" ht="12" customHeight="1">
      <c r="C3125" s="63"/>
      <c r="AB3125" s="49"/>
      <c r="AF3125" s="44"/>
      <c r="AQ3125" s="44"/>
      <c r="AS3125" s="44"/>
      <c r="BM3125" s="44"/>
    </row>
    <row r="3126" spans="3:65" ht="12" customHeight="1">
      <c r="C3126" s="63"/>
      <c r="AB3126" s="49"/>
      <c r="AF3126" s="44"/>
      <c r="AQ3126" s="44"/>
      <c r="AS3126" s="44"/>
      <c r="BM3126" s="44"/>
    </row>
    <row r="3127" spans="3:65" ht="12" customHeight="1">
      <c r="C3127" s="63"/>
      <c r="AB3127" s="49"/>
      <c r="AF3127" s="44"/>
      <c r="AQ3127" s="44"/>
      <c r="AS3127" s="44"/>
      <c r="BM3127" s="44"/>
    </row>
    <row r="3128" spans="3:65" ht="12" customHeight="1">
      <c r="C3128" s="63"/>
      <c r="AB3128" s="49"/>
      <c r="AF3128" s="44"/>
      <c r="AQ3128" s="44"/>
      <c r="AS3128" s="44"/>
      <c r="BM3128" s="44"/>
    </row>
    <row r="3129" spans="3:65" ht="12" customHeight="1">
      <c r="C3129" s="63"/>
      <c r="AB3129" s="49"/>
      <c r="AF3129" s="44"/>
      <c r="AQ3129" s="44"/>
      <c r="AS3129" s="44"/>
      <c r="BM3129" s="44"/>
    </row>
    <row r="3130" spans="3:65" ht="12" customHeight="1">
      <c r="C3130" s="63"/>
      <c r="AB3130" s="49"/>
      <c r="AF3130" s="44"/>
      <c r="AQ3130" s="44"/>
      <c r="AS3130" s="44"/>
      <c r="BM3130" s="44"/>
    </row>
    <row r="3131" spans="3:65" ht="12" customHeight="1">
      <c r="C3131" s="63"/>
      <c r="AB3131" s="49"/>
      <c r="AF3131" s="44"/>
      <c r="AQ3131" s="44"/>
      <c r="AS3131" s="44"/>
      <c r="BM3131" s="44"/>
    </row>
    <row r="3132" spans="3:65" ht="12" customHeight="1">
      <c r="C3132" s="63"/>
      <c r="AB3132" s="49"/>
      <c r="AF3132" s="44"/>
      <c r="AQ3132" s="44"/>
      <c r="AS3132" s="44"/>
      <c r="BM3132" s="44"/>
    </row>
    <row r="3133" spans="3:65" ht="12" customHeight="1">
      <c r="C3133" s="63"/>
      <c r="AB3133" s="49"/>
      <c r="AF3133" s="44"/>
      <c r="AQ3133" s="44"/>
      <c r="AS3133" s="44"/>
      <c r="BM3133" s="44"/>
    </row>
    <row r="3134" spans="3:65" ht="12" customHeight="1">
      <c r="C3134" s="63"/>
      <c r="AB3134" s="49"/>
      <c r="AF3134" s="44"/>
      <c r="AQ3134" s="44"/>
      <c r="AS3134" s="44"/>
      <c r="BM3134" s="44"/>
    </row>
    <row r="3135" spans="3:65" ht="12" customHeight="1">
      <c r="C3135" s="63"/>
      <c r="AB3135" s="49"/>
      <c r="AF3135" s="44"/>
      <c r="AQ3135" s="44"/>
      <c r="AS3135" s="44"/>
      <c r="BM3135" s="44"/>
    </row>
    <row r="3136" spans="3:65" ht="12" customHeight="1">
      <c r="C3136" s="63"/>
      <c r="AB3136" s="49"/>
      <c r="AF3136" s="44"/>
      <c r="AQ3136" s="44"/>
      <c r="AS3136" s="44"/>
      <c r="BM3136" s="44"/>
    </row>
    <row r="3137" spans="3:65" ht="12" customHeight="1">
      <c r="C3137" s="63"/>
      <c r="AB3137" s="49"/>
      <c r="AF3137" s="44"/>
      <c r="AQ3137" s="44"/>
      <c r="AS3137" s="44"/>
      <c r="BM3137" s="44"/>
    </row>
    <row r="3138" spans="3:65" ht="12" customHeight="1">
      <c r="C3138" s="63"/>
      <c r="AB3138" s="49"/>
      <c r="AF3138" s="44"/>
      <c r="AQ3138" s="44"/>
      <c r="AS3138" s="44"/>
      <c r="BM3138" s="44"/>
    </row>
    <row r="3139" spans="3:65" ht="12" customHeight="1">
      <c r="C3139" s="63"/>
      <c r="AB3139" s="49"/>
      <c r="AF3139" s="44"/>
      <c r="AQ3139" s="44"/>
      <c r="AS3139" s="44"/>
      <c r="BM3139" s="44"/>
    </row>
    <row r="3140" spans="3:65" ht="12" customHeight="1">
      <c r="C3140" s="63"/>
      <c r="AB3140" s="49"/>
      <c r="AF3140" s="44"/>
      <c r="AQ3140" s="44"/>
      <c r="AS3140" s="44"/>
      <c r="BM3140" s="44"/>
    </row>
    <row r="3141" spans="3:65" ht="12" customHeight="1">
      <c r="C3141" s="63"/>
      <c r="AB3141" s="49"/>
      <c r="AF3141" s="44"/>
      <c r="AQ3141" s="44"/>
      <c r="AS3141" s="44"/>
      <c r="BM3141" s="44"/>
    </row>
    <row r="3142" spans="3:65" ht="12" customHeight="1">
      <c r="C3142" s="63"/>
      <c r="AB3142" s="49"/>
      <c r="AF3142" s="44"/>
      <c r="AQ3142" s="44"/>
      <c r="AS3142" s="44"/>
      <c r="BM3142" s="44"/>
    </row>
    <row r="3143" spans="3:65" ht="12" customHeight="1">
      <c r="C3143" s="63"/>
      <c r="AB3143" s="49"/>
      <c r="AF3143" s="44"/>
      <c r="AQ3143" s="44"/>
      <c r="AS3143" s="44"/>
      <c r="BM3143" s="44"/>
    </row>
    <row r="3144" spans="3:65" ht="12" customHeight="1">
      <c r="C3144" s="63"/>
      <c r="AB3144" s="49"/>
      <c r="AF3144" s="44"/>
      <c r="AQ3144" s="44"/>
      <c r="AS3144" s="44"/>
      <c r="BM3144" s="44"/>
    </row>
    <row r="3145" spans="3:65" ht="12" customHeight="1">
      <c r="C3145" s="63"/>
      <c r="AB3145" s="49"/>
      <c r="AF3145" s="44"/>
      <c r="AQ3145" s="44"/>
      <c r="AS3145" s="44"/>
      <c r="BM3145" s="44"/>
    </row>
    <row r="3146" spans="3:65" ht="12" customHeight="1">
      <c r="C3146" s="63"/>
      <c r="AB3146" s="49"/>
      <c r="AF3146" s="44"/>
      <c r="AQ3146" s="44"/>
      <c r="AS3146" s="44"/>
      <c r="BM3146" s="44"/>
    </row>
    <row r="3147" spans="3:65" ht="12" customHeight="1">
      <c r="C3147" s="63"/>
      <c r="AB3147" s="49"/>
      <c r="AF3147" s="44"/>
      <c r="AQ3147" s="44"/>
      <c r="AS3147" s="44"/>
      <c r="BM3147" s="44"/>
    </row>
    <row r="3148" spans="3:65" ht="12" customHeight="1">
      <c r="C3148" s="63"/>
      <c r="AB3148" s="49"/>
      <c r="AF3148" s="44"/>
      <c r="AQ3148" s="44"/>
      <c r="AS3148" s="44"/>
      <c r="BM3148" s="44"/>
    </row>
    <row r="3149" spans="3:65" ht="12" customHeight="1">
      <c r="C3149" s="63"/>
      <c r="AB3149" s="49"/>
      <c r="AF3149" s="44"/>
      <c r="AQ3149" s="44"/>
      <c r="AS3149" s="44"/>
      <c r="BM3149" s="44"/>
    </row>
    <row r="3150" spans="3:65" ht="12" customHeight="1">
      <c r="C3150" s="63"/>
      <c r="AB3150" s="49"/>
      <c r="AF3150" s="44"/>
      <c r="AQ3150" s="44"/>
      <c r="AS3150" s="44"/>
      <c r="BM3150" s="44"/>
    </row>
    <row r="3151" spans="3:65" ht="12" customHeight="1">
      <c r="C3151" s="63"/>
      <c r="AB3151" s="49"/>
      <c r="AF3151" s="44"/>
      <c r="AQ3151" s="44"/>
      <c r="AS3151" s="44"/>
      <c r="BM3151" s="44"/>
    </row>
    <row r="3152" spans="3:65" ht="12" customHeight="1">
      <c r="C3152" s="63"/>
      <c r="AB3152" s="49"/>
      <c r="AF3152" s="44"/>
      <c r="AQ3152" s="44"/>
      <c r="AS3152" s="44"/>
      <c r="BM3152" s="44"/>
    </row>
    <row r="3153" spans="3:65" ht="12" customHeight="1">
      <c r="C3153" s="63"/>
      <c r="AB3153" s="49"/>
      <c r="AF3153" s="44"/>
      <c r="AQ3153" s="44"/>
      <c r="AS3153" s="44"/>
      <c r="BM3153" s="44"/>
    </row>
    <row r="3154" spans="3:65" ht="12" customHeight="1">
      <c r="C3154" s="63"/>
      <c r="AB3154" s="49"/>
      <c r="AF3154" s="44"/>
      <c r="AQ3154" s="44"/>
      <c r="AS3154" s="44"/>
      <c r="BM3154" s="44"/>
    </row>
    <row r="3155" spans="3:65" ht="12" customHeight="1">
      <c r="C3155" s="63"/>
      <c r="AB3155" s="49"/>
      <c r="AF3155" s="44"/>
      <c r="AQ3155" s="44"/>
      <c r="AS3155" s="44"/>
      <c r="BM3155" s="44"/>
    </row>
    <row r="3156" spans="3:65" ht="12" customHeight="1">
      <c r="C3156" s="63"/>
      <c r="AB3156" s="49"/>
      <c r="AF3156" s="44"/>
      <c r="AQ3156" s="44"/>
      <c r="AS3156" s="44"/>
      <c r="BM3156" s="44"/>
    </row>
    <row r="3157" spans="3:65" ht="12" customHeight="1">
      <c r="C3157" s="63"/>
      <c r="AB3157" s="49"/>
      <c r="AF3157" s="44"/>
      <c r="AQ3157" s="44"/>
      <c r="AS3157" s="44"/>
      <c r="BM3157" s="44"/>
    </row>
    <row r="3158" spans="3:65" ht="12" customHeight="1">
      <c r="C3158" s="63"/>
      <c r="AB3158" s="49"/>
      <c r="AF3158" s="44"/>
      <c r="AQ3158" s="44"/>
      <c r="AS3158" s="44"/>
      <c r="BM3158" s="44"/>
    </row>
    <row r="3159" spans="3:65" ht="12" customHeight="1">
      <c r="C3159" s="63"/>
      <c r="AB3159" s="49"/>
      <c r="AF3159" s="44"/>
      <c r="AQ3159" s="44"/>
      <c r="AS3159" s="44"/>
      <c r="BM3159" s="44"/>
    </row>
    <row r="3160" spans="3:65" ht="12" customHeight="1">
      <c r="C3160" s="63"/>
      <c r="AB3160" s="49"/>
      <c r="AF3160" s="44"/>
      <c r="AQ3160" s="44"/>
      <c r="AS3160" s="44"/>
      <c r="BM3160" s="44"/>
    </row>
    <row r="3161" spans="3:65" ht="12" customHeight="1">
      <c r="C3161" s="63"/>
      <c r="AB3161" s="49"/>
      <c r="AF3161" s="44"/>
      <c r="AQ3161" s="44"/>
      <c r="AS3161" s="44"/>
      <c r="BM3161" s="44"/>
    </row>
    <row r="3162" spans="3:65" ht="12" customHeight="1">
      <c r="C3162" s="63"/>
      <c r="AB3162" s="49"/>
      <c r="AF3162" s="44"/>
      <c r="AQ3162" s="44"/>
      <c r="AS3162" s="44"/>
      <c r="BM3162" s="44"/>
    </row>
    <row r="3163" spans="3:65" ht="12" customHeight="1">
      <c r="C3163" s="63"/>
      <c r="AB3163" s="49"/>
      <c r="AF3163" s="44"/>
      <c r="AQ3163" s="44"/>
      <c r="AS3163" s="44"/>
      <c r="BM3163" s="44"/>
    </row>
    <row r="3164" spans="3:65" ht="12" customHeight="1">
      <c r="C3164" s="63"/>
      <c r="AB3164" s="49"/>
      <c r="AF3164" s="44"/>
      <c r="AQ3164" s="44"/>
      <c r="AS3164" s="44"/>
      <c r="BM3164" s="44"/>
    </row>
    <row r="3165" spans="3:65" ht="12" customHeight="1">
      <c r="C3165" s="63"/>
      <c r="AB3165" s="49"/>
      <c r="AF3165" s="44"/>
      <c r="AQ3165" s="44"/>
      <c r="AS3165" s="44"/>
      <c r="BM3165" s="44"/>
    </row>
    <row r="3166" spans="3:65" ht="12" customHeight="1">
      <c r="C3166" s="63"/>
      <c r="AB3166" s="49"/>
      <c r="AF3166" s="44"/>
      <c r="AQ3166" s="44"/>
      <c r="AS3166" s="44"/>
      <c r="BM3166" s="44"/>
    </row>
    <row r="3167" spans="3:65" ht="12" customHeight="1">
      <c r="C3167" s="63"/>
      <c r="AB3167" s="49"/>
      <c r="AF3167" s="44"/>
      <c r="AQ3167" s="44"/>
      <c r="AS3167" s="44"/>
      <c r="BM3167" s="44"/>
    </row>
    <row r="3168" spans="3:65" ht="12" customHeight="1">
      <c r="C3168" s="63"/>
      <c r="AB3168" s="49"/>
      <c r="AF3168" s="44"/>
      <c r="AQ3168" s="44"/>
      <c r="AS3168" s="44"/>
      <c r="BM3168" s="44"/>
    </row>
    <row r="3169" spans="3:65" ht="12" customHeight="1">
      <c r="C3169" s="63"/>
      <c r="AB3169" s="49"/>
      <c r="AF3169" s="44"/>
      <c r="AQ3169" s="44"/>
      <c r="AS3169" s="44"/>
      <c r="BM3169" s="44"/>
    </row>
    <row r="3170" spans="3:65" ht="12" customHeight="1">
      <c r="C3170" s="63"/>
      <c r="AB3170" s="49"/>
      <c r="AF3170" s="44"/>
      <c r="AQ3170" s="44"/>
      <c r="AS3170" s="44"/>
      <c r="BM3170" s="44"/>
    </row>
    <row r="3171" spans="3:65" ht="12" customHeight="1">
      <c r="C3171" s="63"/>
      <c r="AB3171" s="49"/>
      <c r="AF3171" s="44"/>
      <c r="AQ3171" s="44"/>
      <c r="AS3171" s="44"/>
      <c r="BM3171" s="44"/>
    </row>
    <row r="3172" spans="3:65" ht="12" customHeight="1">
      <c r="C3172" s="63"/>
      <c r="AB3172" s="49"/>
      <c r="AF3172" s="44"/>
      <c r="AQ3172" s="44"/>
      <c r="AS3172" s="44"/>
      <c r="BM3172" s="44"/>
    </row>
    <row r="3173" spans="3:65" ht="12" customHeight="1">
      <c r="C3173" s="63"/>
      <c r="AB3173" s="49"/>
      <c r="AF3173" s="44"/>
      <c r="AQ3173" s="44"/>
      <c r="AS3173" s="44"/>
      <c r="BM3173" s="44"/>
    </row>
    <row r="3174" spans="3:65" ht="12" customHeight="1">
      <c r="C3174" s="63"/>
      <c r="AB3174" s="49"/>
      <c r="AF3174" s="44"/>
      <c r="AQ3174" s="44"/>
      <c r="AS3174" s="44"/>
      <c r="BM3174" s="44"/>
    </row>
    <row r="3175" spans="3:65" ht="12" customHeight="1">
      <c r="C3175" s="63"/>
      <c r="AB3175" s="49"/>
      <c r="AF3175" s="44"/>
      <c r="AQ3175" s="44"/>
      <c r="AS3175" s="44"/>
      <c r="BM3175" s="44"/>
    </row>
    <row r="3176" spans="3:65" ht="12" customHeight="1">
      <c r="C3176" s="63"/>
      <c r="AB3176" s="49"/>
      <c r="AF3176" s="44"/>
      <c r="AQ3176" s="44"/>
      <c r="AS3176" s="44"/>
      <c r="BM3176" s="44"/>
    </row>
    <row r="3177" spans="3:65" ht="12" customHeight="1">
      <c r="C3177" s="63"/>
      <c r="AB3177" s="49"/>
      <c r="AF3177" s="44"/>
      <c r="AQ3177" s="44"/>
      <c r="AS3177" s="44"/>
      <c r="BM3177" s="44"/>
    </row>
    <row r="3178" spans="3:65" ht="12" customHeight="1">
      <c r="C3178" s="63"/>
      <c r="AB3178" s="49"/>
      <c r="AF3178" s="44"/>
      <c r="AQ3178" s="44"/>
      <c r="AS3178" s="44"/>
      <c r="BM3178" s="44"/>
    </row>
    <row r="3179" spans="3:65" ht="12" customHeight="1">
      <c r="C3179" s="63"/>
      <c r="AB3179" s="49"/>
      <c r="AF3179" s="44"/>
      <c r="AQ3179" s="44"/>
      <c r="AS3179" s="44"/>
      <c r="BM3179" s="44"/>
    </row>
    <row r="3180" spans="3:65" ht="12" customHeight="1">
      <c r="C3180" s="63"/>
      <c r="AB3180" s="49"/>
      <c r="AF3180" s="44"/>
      <c r="AQ3180" s="44"/>
      <c r="AS3180" s="44"/>
      <c r="BM3180" s="44"/>
    </row>
    <row r="3181" spans="3:65" ht="12" customHeight="1">
      <c r="C3181" s="63"/>
      <c r="AB3181" s="49"/>
      <c r="AF3181" s="44"/>
      <c r="AQ3181" s="44"/>
      <c r="AS3181" s="44"/>
      <c r="BM3181" s="44"/>
    </row>
    <row r="3182" spans="3:65" ht="12" customHeight="1">
      <c r="C3182" s="63"/>
      <c r="AB3182" s="49"/>
      <c r="AF3182" s="44"/>
      <c r="AQ3182" s="44"/>
      <c r="AS3182" s="44"/>
      <c r="BM3182" s="44"/>
    </row>
    <row r="3183" spans="3:65" ht="12" customHeight="1">
      <c r="C3183" s="63"/>
      <c r="AB3183" s="49"/>
      <c r="AF3183" s="44"/>
      <c r="AQ3183" s="44"/>
      <c r="AS3183" s="44"/>
      <c r="BM3183" s="44"/>
    </row>
    <row r="3184" spans="3:65" ht="12" customHeight="1">
      <c r="C3184" s="63"/>
      <c r="AB3184" s="49"/>
      <c r="AF3184" s="44"/>
      <c r="AQ3184" s="44"/>
      <c r="AS3184" s="44"/>
      <c r="BM3184" s="44"/>
    </row>
    <row r="3185" spans="3:65" ht="12" customHeight="1">
      <c r="C3185" s="63"/>
      <c r="AB3185" s="49"/>
      <c r="AF3185" s="44"/>
      <c r="AQ3185" s="44"/>
      <c r="AS3185" s="44"/>
      <c r="BM3185" s="44"/>
    </row>
    <row r="3186" spans="3:65" ht="12" customHeight="1">
      <c r="C3186" s="63"/>
      <c r="AB3186" s="49"/>
      <c r="AF3186" s="44"/>
      <c r="AQ3186" s="44"/>
      <c r="AS3186" s="44"/>
      <c r="BM3186" s="44"/>
    </row>
    <row r="3187" spans="3:65" ht="12" customHeight="1">
      <c r="C3187" s="63"/>
      <c r="AB3187" s="49"/>
      <c r="AF3187" s="44"/>
      <c r="AQ3187" s="44"/>
      <c r="AS3187" s="44"/>
      <c r="BM3187" s="44"/>
    </row>
    <row r="3188" spans="3:65" ht="12" customHeight="1">
      <c r="C3188" s="63"/>
      <c r="AB3188" s="49"/>
      <c r="AF3188" s="44"/>
      <c r="AQ3188" s="44"/>
      <c r="AS3188" s="44"/>
      <c r="BM3188" s="44"/>
    </row>
    <row r="3189" spans="3:65" ht="12" customHeight="1">
      <c r="C3189" s="63"/>
      <c r="AB3189" s="49"/>
      <c r="AF3189" s="44"/>
      <c r="AQ3189" s="44"/>
      <c r="AS3189" s="44"/>
      <c r="BM3189" s="44"/>
    </row>
    <row r="3190" spans="3:65" ht="12" customHeight="1">
      <c r="C3190" s="63"/>
      <c r="AB3190" s="49"/>
      <c r="AF3190" s="44"/>
      <c r="AQ3190" s="44"/>
      <c r="AS3190" s="44"/>
      <c r="BM3190" s="44"/>
    </row>
    <row r="3191" spans="3:65" ht="12" customHeight="1">
      <c r="C3191" s="63"/>
      <c r="AB3191" s="49"/>
      <c r="AF3191" s="44"/>
      <c r="AQ3191" s="44"/>
      <c r="AS3191" s="44"/>
      <c r="BM3191" s="44"/>
    </row>
    <row r="3192" spans="3:65" ht="12" customHeight="1">
      <c r="C3192" s="63"/>
      <c r="AB3192" s="49"/>
      <c r="AF3192" s="44"/>
      <c r="AQ3192" s="44"/>
      <c r="AS3192" s="44"/>
      <c r="BM3192" s="44"/>
    </row>
    <row r="3193" spans="3:65" ht="12" customHeight="1">
      <c r="C3193" s="63"/>
      <c r="AB3193" s="49"/>
      <c r="AF3193" s="44"/>
      <c r="AQ3193" s="44"/>
      <c r="AS3193" s="44"/>
      <c r="BM3193" s="44"/>
    </row>
    <row r="3194" spans="3:65" ht="12" customHeight="1">
      <c r="C3194" s="63"/>
      <c r="AB3194" s="49"/>
      <c r="AF3194" s="44"/>
      <c r="AQ3194" s="44"/>
      <c r="AS3194" s="44"/>
      <c r="BM3194" s="44"/>
    </row>
    <row r="3195" spans="3:65" ht="12" customHeight="1">
      <c r="C3195" s="63"/>
      <c r="AB3195" s="49"/>
      <c r="AF3195" s="44"/>
      <c r="AQ3195" s="44"/>
      <c r="AS3195" s="44"/>
      <c r="BM3195" s="44"/>
    </row>
    <row r="3196" spans="3:65" ht="12" customHeight="1">
      <c r="C3196" s="63"/>
      <c r="AB3196" s="49"/>
      <c r="AF3196" s="44"/>
      <c r="AQ3196" s="44"/>
      <c r="AS3196" s="44"/>
      <c r="BM3196" s="44"/>
    </row>
    <row r="3197" spans="3:65" ht="12" customHeight="1">
      <c r="C3197" s="63"/>
      <c r="AB3197" s="49"/>
      <c r="AF3197" s="44"/>
      <c r="AQ3197" s="44"/>
      <c r="AS3197" s="44"/>
      <c r="BM3197" s="44"/>
    </row>
    <row r="3198" spans="3:65" ht="12" customHeight="1">
      <c r="C3198" s="63"/>
      <c r="AB3198" s="49"/>
      <c r="AF3198" s="44"/>
      <c r="AQ3198" s="44"/>
      <c r="AS3198" s="44"/>
      <c r="BM3198" s="44"/>
    </row>
    <row r="3199" spans="3:65" ht="12" customHeight="1">
      <c r="C3199" s="63"/>
      <c r="AB3199" s="49"/>
      <c r="AF3199" s="44"/>
      <c r="AQ3199" s="44"/>
      <c r="AS3199" s="44"/>
      <c r="BM3199" s="44"/>
    </row>
    <row r="3200" spans="3:65" ht="12" customHeight="1">
      <c r="C3200" s="63"/>
      <c r="AB3200" s="49"/>
      <c r="AF3200" s="44"/>
      <c r="AQ3200" s="44"/>
      <c r="AS3200" s="44"/>
      <c r="BM3200" s="44"/>
    </row>
    <row r="3201" spans="3:65" ht="12" customHeight="1">
      <c r="C3201" s="63"/>
      <c r="AB3201" s="49"/>
      <c r="AF3201" s="44"/>
      <c r="AQ3201" s="44"/>
      <c r="AS3201" s="44"/>
      <c r="BM3201" s="44"/>
    </row>
    <row r="3202" spans="3:65" ht="12" customHeight="1">
      <c r="C3202" s="63"/>
      <c r="AB3202" s="49"/>
      <c r="AF3202" s="44"/>
      <c r="AQ3202" s="44"/>
      <c r="AS3202" s="44"/>
      <c r="BM3202" s="44"/>
    </row>
    <row r="3203" spans="3:65" ht="12" customHeight="1">
      <c r="C3203" s="63"/>
      <c r="AB3203" s="49"/>
      <c r="AF3203" s="44"/>
      <c r="AQ3203" s="44"/>
      <c r="AS3203" s="44"/>
      <c r="BM3203" s="44"/>
    </row>
    <row r="3204" spans="3:65" ht="12" customHeight="1">
      <c r="C3204" s="63"/>
      <c r="AB3204" s="49"/>
      <c r="AF3204" s="44"/>
      <c r="AQ3204" s="44"/>
      <c r="AS3204" s="44"/>
      <c r="BM3204" s="44"/>
    </row>
    <row r="3205" spans="3:65" ht="12" customHeight="1">
      <c r="C3205" s="63"/>
      <c r="AB3205" s="49"/>
      <c r="AF3205" s="44"/>
      <c r="AQ3205" s="44"/>
      <c r="AS3205" s="44"/>
      <c r="BM3205" s="44"/>
    </row>
    <row r="3206" spans="3:65" ht="12" customHeight="1">
      <c r="C3206" s="63"/>
      <c r="AB3206" s="49"/>
      <c r="AF3206" s="44"/>
      <c r="AQ3206" s="44"/>
      <c r="AS3206" s="44"/>
      <c r="BM3206" s="44"/>
    </row>
    <row r="3207" spans="3:65" ht="12" customHeight="1">
      <c r="C3207" s="63"/>
      <c r="AB3207" s="49"/>
      <c r="AF3207" s="44"/>
      <c r="AQ3207" s="44"/>
      <c r="AS3207" s="44"/>
      <c r="BM3207" s="44"/>
    </row>
    <row r="3208" spans="3:65" ht="12" customHeight="1">
      <c r="C3208" s="63"/>
      <c r="AB3208" s="49"/>
      <c r="AF3208" s="44"/>
      <c r="AQ3208" s="44"/>
      <c r="AS3208" s="44"/>
      <c r="BM3208" s="44"/>
    </row>
    <row r="3209" spans="3:65" ht="12" customHeight="1">
      <c r="C3209" s="63"/>
      <c r="AB3209" s="49"/>
      <c r="AF3209" s="44"/>
      <c r="AQ3209" s="44"/>
      <c r="AS3209" s="44"/>
      <c r="BM3209" s="44"/>
    </row>
    <row r="3210" spans="3:65" ht="12" customHeight="1">
      <c r="C3210" s="63"/>
      <c r="AB3210" s="49"/>
      <c r="AF3210" s="44"/>
      <c r="AQ3210" s="44"/>
      <c r="AS3210" s="44"/>
      <c r="BM3210" s="44"/>
    </row>
    <row r="3211" spans="3:65" ht="12" customHeight="1">
      <c r="C3211" s="63"/>
      <c r="AB3211" s="49"/>
      <c r="AF3211" s="44"/>
      <c r="AQ3211" s="44"/>
      <c r="AS3211" s="44"/>
      <c r="BM3211" s="44"/>
    </row>
    <row r="3212" spans="3:65" ht="12" customHeight="1">
      <c r="C3212" s="63"/>
      <c r="AB3212" s="49"/>
      <c r="AF3212" s="44"/>
      <c r="AQ3212" s="44"/>
      <c r="AS3212" s="44"/>
      <c r="BM3212" s="44"/>
    </row>
    <row r="3213" spans="3:65" ht="12" customHeight="1">
      <c r="C3213" s="63"/>
      <c r="AB3213" s="49"/>
      <c r="AF3213" s="44"/>
      <c r="AQ3213" s="44"/>
      <c r="AS3213" s="44"/>
      <c r="BM3213" s="44"/>
    </row>
    <row r="3214" spans="3:65" ht="12" customHeight="1">
      <c r="C3214" s="63"/>
      <c r="AB3214" s="49"/>
      <c r="AF3214" s="44"/>
      <c r="AQ3214" s="44"/>
      <c r="AS3214" s="44"/>
      <c r="BM3214" s="44"/>
    </row>
    <row r="3215" spans="3:65" ht="12" customHeight="1">
      <c r="C3215" s="63"/>
      <c r="AB3215" s="49"/>
      <c r="AF3215" s="44"/>
      <c r="AQ3215" s="44"/>
      <c r="AS3215" s="44"/>
      <c r="BM3215" s="44"/>
    </row>
    <row r="3216" spans="3:65" ht="12" customHeight="1">
      <c r="C3216" s="63"/>
      <c r="AB3216" s="49"/>
      <c r="AF3216" s="44"/>
      <c r="AQ3216" s="44"/>
      <c r="AS3216" s="44"/>
      <c r="BM3216" s="44"/>
    </row>
    <row r="3217" spans="3:65" ht="12" customHeight="1">
      <c r="C3217" s="63"/>
      <c r="AB3217" s="49"/>
      <c r="AF3217" s="44"/>
      <c r="AQ3217" s="44"/>
      <c r="AS3217" s="44"/>
      <c r="BM3217" s="44"/>
    </row>
    <row r="3218" spans="3:65" ht="12" customHeight="1">
      <c r="C3218" s="63"/>
      <c r="AB3218" s="49"/>
      <c r="AF3218" s="44"/>
      <c r="AQ3218" s="44"/>
      <c r="AS3218" s="44"/>
      <c r="BM3218" s="44"/>
    </row>
    <row r="3219" spans="3:65" ht="12" customHeight="1">
      <c r="C3219" s="63"/>
      <c r="AB3219" s="49"/>
      <c r="AF3219" s="44"/>
      <c r="AQ3219" s="44"/>
      <c r="AS3219" s="44"/>
      <c r="BM3219" s="44"/>
    </row>
    <row r="3220" spans="3:65" ht="12" customHeight="1">
      <c r="C3220" s="63"/>
      <c r="AB3220" s="49"/>
      <c r="AF3220" s="44"/>
      <c r="AQ3220" s="44"/>
      <c r="AS3220" s="44"/>
      <c r="BM3220" s="44"/>
    </row>
    <row r="3221" spans="3:65" ht="12" customHeight="1">
      <c r="C3221" s="63"/>
      <c r="AB3221" s="49"/>
      <c r="AF3221" s="44"/>
      <c r="AQ3221" s="44"/>
      <c r="AS3221" s="44"/>
      <c r="BM3221" s="44"/>
    </row>
    <row r="3222" spans="3:65" ht="12" customHeight="1">
      <c r="C3222" s="63"/>
      <c r="AB3222" s="49"/>
      <c r="AF3222" s="44"/>
      <c r="AQ3222" s="44"/>
      <c r="AS3222" s="44"/>
      <c r="BM3222" s="44"/>
    </row>
    <row r="3223" spans="3:65" ht="12" customHeight="1">
      <c r="C3223" s="63"/>
      <c r="AB3223" s="49"/>
      <c r="AF3223" s="44"/>
      <c r="AQ3223" s="44"/>
      <c r="AS3223" s="44"/>
      <c r="BM3223" s="44"/>
    </row>
    <row r="3224" spans="3:65" ht="12" customHeight="1">
      <c r="C3224" s="63"/>
      <c r="AB3224" s="49"/>
      <c r="AF3224" s="44"/>
      <c r="AQ3224" s="44"/>
      <c r="AS3224" s="44"/>
      <c r="BM3224" s="44"/>
    </row>
    <row r="3225" spans="3:65" ht="12" customHeight="1">
      <c r="C3225" s="63"/>
      <c r="AB3225" s="49"/>
      <c r="AF3225" s="44"/>
      <c r="AQ3225" s="44"/>
      <c r="AS3225" s="44"/>
      <c r="BM3225" s="44"/>
    </row>
    <row r="3226" spans="3:65" ht="12" customHeight="1">
      <c r="C3226" s="63"/>
      <c r="AB3226" s="49"/>
      <c r="AF3226" s="44"/>
      <c r="AQ3226" s="44"/>
      <c r="AS3226" s="44"/>
      <c r="BM3226" s="44"/>
    </row>
    <row r="3227" spans="3:65" ht="12" customHeight="1">
      <c r="C3227" s="63"/>
      <c r="AB3227" s="49"/>
      <c r="AF3227" s="44"/>
      <c r="AQ3227" s="44"/>
      <c r="AS3227" s="44"/>
      <c r="BM3227" s="44"/>
    </row>
    <row r="3228" spans="3:65" ht="12" customHeight="1">
      <c r="C3228" s="63"/>
      <c r="AB3228" s="49"/>
      <c r="AF3228" s="44"/>
      <c r="AQ3228" s="44"/>
      <c r="AS3228" s="44"/>
      <c r="BM3228" s="44"/>
    </row>
    <row r="3229" spans="3:65" ht="12" customHeight="1">
      <c r="C3229" s="63"/>
      <c r="AB3229" s="49"/>
      <c r="AF3229" s="44"/>
      <c r="AQ3229" s="44"/>
      <c r="AS3229" s="44"/>
      <c r="BM3229" s="44"/>
    </row>
    <row r="3230" spans="3:65" ht="12" customHeight="1">
      <c r="C3230" s="63"/>
      <c r="AB3230" s="49"/>
      <c r="AF3230" s="44"/>
      <c r="AQ3230" s="44"/>
      <c r="AS3230" s="44"/>
      <c r="BM3230" s="44"/>
    </row>
    <row r="3231" spans="3:65" ht="12" customHeight="1">
      <c r="C3231" s="63"/>
      <c r="AB3231" s="49"/>
      <c r="AF3231" s="44"/>
      <c r="AQ3231" s="44"/>
      <c r="AS3231" s="44"/>
      <c r="BM3231" s="44"/>
    </row>
    <row r="3232" spans="3:65" ht="12" customHeight="1">
      <c r="C3232" s="63"/>
      <c r="AB3232" s="49"/>
      <c r="AF3232" s="44"/>
      <c r="AQ3232" s="44"/>
      <c r="AS3232" s="44"/>
      <c r="BM3232" s="44"/>
    </row>
    <row r="3233" spans="3:65" ht="12" customHeight="1">
      <c r="C3233" s="63"/>
      <c r="AB3233" s="49"/>
      <c r="AF3233" s="44"/>
      <c r="AQ3233" s="44"/>
      <c r="AS3233" s="44"/>
      <c r="BM3233" s="44"/>
    </row>
    <row r="3234" spans="3:65" ht="12" customHeight="1">
      <c r="C3234" s="63"/>
      <c r="AB3234" s="49"/>
      <c r="AF3234" s="44"/>
      <c r="AQ3234" s="44"/>
      <c r="AS3234" s="44"/>
      <c r="BM3234" s="44"/>
    </row>
    <row r="3235" spans="3:65" ht="12" customHeight="1">
      <c r="C3235" s="63"/>
      <c r="AB3235" s="49"/>
      <c r="AF3235" s="44"/>
      <c r="AQ3235" s="44"/>
      <c r="AS3235" s="44"/>
      <c r="BM3235" s="44"/>
    </row>
    <row r="3236" spans="3:65" ht="12" customHeight="1">
      <c r="C3236" s="63"/>
      <c r="AB3236" s="49"/>
      <c r="AF3236" s="44"/>
      <c r="AQ3236" s="44"/>
      <c r="AS3236" s="44"/>
      <c r="BM3236" s="44"/>
    </row>
    <row r="3237" spans="3:65" ht="12" customHeight="1">
      <c r="C3237" s="63"/>
      <c r="AB3237" s="49"/>
      <c r="AF3237" s="44"/>
      <c r="AQ3237" s="44"/>
      <c r="AS3237" s="44"/>
      <c r="BM3237" s="44"/>
    </row>
    <row r="3238" spans="3:65" ht="12" customHeight="1">
      <c r="C3238" s="63"/>
      <c r="AB3238" s="49"/>
      <c r="AF3238" s="44"/>
      <c r="AQ3238" s="44"/>
      <c r="AS3238" s="44"/>
      <c r="BM3238" s="44"/>
    </row>
    <row r="3239" spans="3:65" ht="12" customHeight="1">
      <c r="C3239" s="63"/>
      <c r="AB3239" s="49"/>
      <c r="AF3239" s="44"/>
      <c r="AQ3239" s="44"/>
      <c r="AS3239" s="44"/>
      <c r="BM3239" s="44"/>
    </row>
    <row r="3240" spans="3:65" ht="12" customHeight="1">
      <c r="C3240" s="63"/>
      <c r="AB3240" s="49"/>
      <c r="AF3240" s="44"/>
      <c r="AQ3240" s="44"/>
      <c r="AS3240" s="44"/>
      <c r="BM3240" s="44"/>
    </row>
    <row r="3241" spans="3:65" ht="12" customHeight="1">
      <c r="C3241" s="63"/>
      <c r="AB3241" s="49"/>
      <c r="AF3241" s="44"/>
      <c r="AQ3241" s="44"/>
      <c r="AS3241" s="44"/>
      <c r="BM3241" s="44"/>
    </row>
    <row r="3242" spans="3:65" ht="12" customHeight="1">
      <c r="C3242" s="63"/>
      <c r="AB3242" s="49"/>
      <c r="AF3242" s="44"/>
      <c r="AQ3242" s="44"/>
      <c r="AS3242" s="44"/>
      <c r="BM3242" s="44"/>
    </row>
    <row r="3243" spans="3:65" ht="12" customHeight="1">
      <c r="C3243" s="63"/>
      <c r="AB3243" s="49"/>
      <c r="AF3243" s="44"/>
      <c r="AQ3243" s="44"/>
      <c r="AS3243" s="44"/>
      <c r="BM3243" s="44"/>
    </row>
    <row r="3244" spans="3:65" ht="12" customHeight="1">
      <c r="C3244" s="63"/>
      <c r="AB3244" s="49"/>
      <c r="AF3244" s="44"/>
      <c r="AQ3244" s="44"/>
      <c r="AS3244" s="44"/>
      <c r="BM3244" s="44"/>
    </row>
    <row r="3245" spans="3:65" ht="12" customHeight="1">
      <c r="C3245" s="63"/>
      <c r="AB3245" s="49"/>
      <c r="AF3245" s="44"/>
      <c r="AQ3245" s="44"/>
      <c r="AS3245" s="44"/>
      <c r="BM3245" s="44"/>
    </row>
    <row r="3246" spans="3:65" ht="12" customHeight="1">
      <c r="C3246" s="63"/>
      <c r="AB3246" s="49"/>
      <c r="AF3246" s="44"/>
      <c r="AQ3246" s="44"/>
      <c r="AS3246" s="44"/>
      <c r="BM3246" s="44"/>
    </row>
    <row r="3247" spans="3:65" ht="12" customHeight="1">
      <c r="C3247" s="63"/>
      <c r="AB3247" s="49"/>
      <c r="AF3247" s="44"/>
      <c r="AQ3247" s="44"/>
      <c r="AS3247" s="44"/>
      <c r="BM3247" s="44"/>
    </row>
    <row r="3248" spans="3:65" ht="12" customHeight="1">
      <c r="C3248" s="63"/>
      <c r="AB3248" s="49"/>
      <c r="AF3248" s="44"/>
      <c r="AQ3248" s="44"/>
      <c r="AS3248" s="44"/>
      <c r="BM3248" s="44"/>
    </row>
    <row r="3249" spans="3:65" ht="12" customHeight="1">
      <c r="C3249" s="63"/>
      <c r="AB3249" s="49"/>
      <c r="AF3249" s="44"/>
      <c r="AQ3249" s="44"/>
      <c r="AS3249" s="44"/>
      <c r="BM3249" s="44"/>
    </row>
    <row r="3250" spans="3:65" ht="12" customHeight="1">
      <c r="C3250" s="63"/>
      <c r="AB3250" s="49"/>
      <c r="AF3250" s="44"/>
      <c r="AQ3250" s="44"/>
      <c r="AS3250" s="44"/>
      <c r="BM3250" s="44"/>
    </row>
    <row r="3251" spans="3:65" ht="12" customHeight="1">
      <c r="C3251" s="63"/>
      <c r="AB3251" s="49"/>
      <c r="AF3251" s="44"/>
      <c r="AQ3251" s="44"/>
      <c r="AS3251" s="44"/>
      <c r="BM3251" s="44"/>
    </row>
    <row r="3252" spans="3:65" ht="12" customHeight="1">
      <c r="C3252" s="63"/>
      <c r="AB3252" s="49"/>
      <c r="AF3252" s="44"/>
      <c r="AQ3252" s="44"/>
      <c r="AS3252" s="44"/>
      <c r="BM3252" s="44"/>
    </row>
    <row r="3253" spans="3:65" ht="12" customHeight="1">
      <c r="C3253" s="63"/>
      <c r="AB3253" s="49"/>
      <c r="AF3253" s="44"/>
      <c r="AQ3253" s="44"/>
      <c r="AS3253" s="44"/>
      <c r="BM3253" s="44"/>
    </row>
    <row r="3254" spans="3:65" ht="12" customHeight="1">
      <c r="C3254" s="63"/>
      <c r="AB3254" s="49"/>
      <c r="AF3254" s="44"/>
      <c r="AQ3254" s="44"/>
      <c r="AS3254" s="44"/>
      <c r="BM3254" s="44"/>
    </row>
    <row r="3255" spans="3:65" ht="12" customHeight="1">
      <c r="C3255" s="63"/>
      <c r="AB3255" s="49"/>
      <c r="AF3255" s="44"/>
      <c r="AQ3255" s="44"/>
      <c r="AS3255" s="44"/>
      <c r="BM3255" s="44"/>
    </row>
    <row r="3256" spans="3:65" ht="12" customHeight="1">
      <c r="C3256" s="63"/>
      <c r="AB3256" s="49"/>
      <c r="AF3256" s="44"/>
      <c r="AQ3256" s="44"/>
      <c r="AS3256" s="44"/>
      <c r="BM3256" s="44"/>
    </row>
    <row r="3257" spans="3:65" ht="12" customHeight="1">
      <c r="C3257" s="63"/>
      <c r="AB3257" s="49"/>
      <c r="AF3257" s="44"/>
      <c r="AQ3257" s="44"/>
      <c r="AS3257" s="44"/>
      <c r="BM3257" s="44"/>
    </row>
    <row r="3258" spans="3:65" ht="12" customHeight="1">
      <c r="C3258" s="63"/>
      <c r="AB3258" s="49"/>
      <c r="AF3258" s="44"/>
      <c r="AQ3258" s="44"/>
      <c r="AS3258" s="44"/>
      <c r="BM3258" s="44"/>
    </row>
    <row r="3259" spans="3:65" ht="12" customHeight="1">
      <c r="C3259" s="63"/>
      <c r="AB3259" s="49"/>
      <c r="AF3259" s="44"/>
      <c r="AQ3259" s="44"/>
      <c r="AS3259" s="44"/>
      <c r="BM3259" s="44"/>
    </row>
    <row r="3260" spans="3:65" ht="12" customHeight="1">
      <c r="C3260" s="63"/>
      <c r="AB3260" s="49"/>
      <c r="AF3260" s="44"/>
      <c r="AQ3260" s="44"/>
      <c r="AS3260" s="44"/>
      <c r="BM3260" s="44"/>
    </row>
    <row r="3261" spans="3:65" ht="12" customHeight="1">
      <c r="C3261" s="63"/>
      <c r="AB3261" s="49"/>
      <c r="AF3261" s="44"/>
      <c r="AQ3261" s="44"/>
      <c r="AS3261" s="44"/>
      <c r="BM3261" s="44"/>
    </row>
    <row r="3262" spans="3:65" ht="12" customHeight="1">
      <c r="C3262" s="63"/>
      <c r="AB3262" s="49"/>
      <c r="AF3262" s="44"/>
      <c r="AQ3262" s="44"/>
      <c r="AS3262" s="44"/>
      <c r="BM3262" s="44"/>
    </row>
    <row r="3263" spans="3:65" ht="12" customHeight="1">
      <c r="C3263" s="63"/>
      <c r="AB3263" s="49"/>
      <c r="AF3263" s="44"/>
      <c r="AQ3263" s="44"/>
      <c r="AS3263" s="44"/>
      <c r="BM3263" s="44"/>
    </row>
    <row r="3264" spans="3:65" ht="12" customHeight="1">
      <c r="C3264" s="63"/>
      <c r="AB3264" s="49"/>
      <c r="AF3264" s="44"/>
      <c r="AQ3264" s="44"/>
      <c r="AS3264" s="44"/>
      <c r="BM3264" s="44"/>
    </row>
    <row r="3265" spans="3:65" ht="12" customHeight="1">
      <c r="C3265" s="63"/>
      <c r="AB3265" s="49"/>
      <c r="AF3265" s="44"/>
      <c r="AQ3265" s="44"/>
      <c r="AS3265" s="44"/>
      <c r="BM3265" s="44"/>
    </row>
    <row r="3266" spans="3:65" ht="12" customHeight="1">
      <c r="C3266" s="63"/>
      <c r="AB3266" s="49"/>
      <c r="AF3266" s="44"/>
      <c r="AQ3266" s="44"/>
      <c r="AS3266" s="44"/>
      <c r="BM3266" s="44"/>
    </row>
    <row r="3267" spans="3:65" ht="12" customHeight="1">
      <c r="C3267" s="63"/>
      <c r="AB3267" s="49"/>
      <c r="AF3267" s="44"/>
      <c r="AQ3267" s="44"/>
      <c r="AS3267" s="44"/>
      <c r="BM3267" s="44"/>
    </row>
    <row r="3268" spans="3:65" ht="12" customHeight="1">
      <c r="C3268" s="63"/>
      <c r="AB3268" s="49"/>
      <c r="AF3268" s="44"/>
      <c r="AQ3268" s="44"/>
      <c r="AS3268" s="44"/>
      <c r="BM3268" s="44"/>
    </row>
    <row r="3269" spans="3:65" ht="12" customHeight="1">
      <c r="C3269" s="63"/>
      <c r="AB3269" s="49"/>
      <c r="AF3269" s="44"/>
      <c r="AQ3269" s="44"/>
      <c r="AS3269" s="44"/>
      <c r="BM3269" s="44"/>
    </row>
    <row r="3270" spans="3:65" ht="12" customHeight="1">
      <c r="C3270" s="63"/>
      <c r="AB3270" s="49"/>
      <c r="AF3270" s="44"/>
      <c r="AQ3270" s="44"/>
      <c r="AS3270" s="44"/>
      <c r="BM3270" s="44"/>
    </row>
    <row r="3271" spans="3:65" ht="12" customHeight="1">
      <c r="C3271" s="63"/>
      <c r="AB3271" s="49"/>
      <c r="AF3271" s="44"/>
      <c r="AQ3271" s="44"/>
      <c r="AS3271" s="44"/>
      <c r="BM3271" s="44"/>
    </row>
    <row r="3272" spans="3:65" ht="12" customHeight="1">
      <c r="C3272" s="63"/>
      <c r="AB3272" s="49"/>
      <c r="AF3272" s="44"/>
      <c r="AQ3272" s="44"/>
      <c r="AS3272" s="44"/>
      <c r="BM3272" s="44"/>
    </row>
    <row r="3273" spans="3:65" ht="12" customHeight="1">
      <c r="C3273" s="63"/>
      <c r="AB3273" s="49"/>
      <c r="AF3273" s="44"/>
      <c r="AQ3273" s="44"/>
      <c r="AS3273" s="44"/>
      <c r="BM3273" s="44"/>
    </row>
    <row r="3274" spans="3:65" ht="12" customHeight="1">
      <c r="C3274" s="63"/>
      <c r="AB3274" s="49"/>
      <c r="AF3274" s="44"/>
      <c r="AQ3274" s="44"/>
      <c r="AS3274" s="44"/>
      <c r="BM3274" s="44"/>
    </row>
    <row r="3275" spans="3:65" ht="12" customHeight="1">
      <c r="C3275" s="63"/>
      <c r="AB3275" s="49"/>
      <c r="AF3275" s="44"/>
      <c r="AQ3275" s="44"/>
      <c r="AS3275" s="44"/>
      <c r="BM3275" s="44"/>
    </row>
    <row r="3276" spans="3:65" ht="12" customHeight="1">
      <c r="C3276" s="63"/>
      <c r="AB3276" s="49"/>
      <c r="AF3276" s="44"/>
      <c r="AQ3276" s="44"/>
      <c r="AS3276" s="44"/>
      <c r="BM3276" s="44"/>
    </row>
    <row r="3277" spans="3:65" ht="12" customHeight="1">
      <c r="C3277" s="63"/>
      <c r="AB3277" s="49"/>
      <c r="AF3277" s="44"/>
      <c r="AQ3277" s="44"/>
      <c r="AS3277" s="44"/>
      <c r="BM3277" s="44"/>
    </row>
    <row r="3278" spans="3:65" ht="12" customHeight="1">
      <c r="C3278" s="63"/>
      <c r="AB3278" s="49"/>
      <c r="AF3278" s="44"/>
      <c r="AQ3278" s="44"/>
      <c r="AS3278" s="44"/>
      <c r="BM3278" s="44"/>
    </row>
    <row r="3279" spans="3:65" ht="12" customHeight="1">
      <c r="C3279" s="63"/>
      <c r="AB3279" s="49"/>
      <c r="AF3279" s="44"/>
      <c r="AQ3279" s="44"/>
      <c r="AS3279" s="44"/>
      <c r="BM3279" s="44"/>
    </row>
    <row r="3280" spans="3:65" ht="12" customHeight="1">
      <c r="C3280" s="63"/>
      <c r="AB3280" s="49"/>
      <c r="AF3280" s="44"/>
      <c r="AQ3280" s="44"/>
      <c r="AS3280" s="44"/>
      <c r="BM3280" s="44"/>
    </row>
    <row r="3281" spans="3:65" ht="12" customHeight="1">
      <c r="C3281" s="63"/>
      <c r="AB3281" s="49"/>
      <c r="AF3281" s="44"/>
      <c r="AQ3281" s="44"/>
      <c r="AS3281" s="44"/>
      <c r="BM3281" s="44"/>
    </row>
    <row r="3282" spans="3:65" ht="12" customHeight="1">
      <c r="C3282" s="63"/>
      <c r="AB3282" s="49"/>
      <c r="AF3282" s="44"/>
      <c r="AQ3282" s="44"/>
      <c r="AS3282" s="44"/>
      <c r="BM3282" s="44"/>
    </row>
    <row r="3283" spans="3:65" ht="12" customHeight="1">
      <c r="C3283" s="63"/>
      <c r="AB3283" s="49"/>
      <c r="AF3283" s="44"/>
      <c r="AQ3283" s="44"/>
      <c r="AS3283" s="44"/>
      <c r="BM3283" s="44"/>
    </row>
    <row r="3284" spans="3:65" ht="12" customHeight="1">
      <c r="C3284" s="63"/>
      <c r="AB3284" s="49"/>
      <c r="AF3284" s="44"/>
      <c r="AQ3284" s="44"/>
      <c r="AS3284" s="44"/>
      <c r="BM3284" s="44"/>
    </row>
    <row r="3285" spans="3:65" ht="12" customHeight="1">
      <c r="C3285" s="63"/>
      <c r="AB3285" s="49"/>
      <c r="AF3285" s="44"/>
      <c r="AQ3285" s="44"/>
      <c r="AS3285" s="44"/>
      <c r="BM3285" s="44"/>
    </row>
    <row r="3286" spans="3:65" ht="12" customHeight="1">
      <c r="C3286" s="63"/>
      <c r="AB3286" s="49"/>
      <c r="AF3286" s="44"/>
      <c r="AQ3286" s="44"/>
      <c r="AS3286" s="44"/>
      <c r="BM3286" s="44"/>
    </row>
    <row r="3287" spans="3:65" ht="12" customHeight="1">
      <c r="C3287" s="63"/>
      <c r="AB3287" s="49"/>
      <c r="AF3287" s="44"/>
      <c r="AQ3287" s="44"/>
      <c r="AS3287" s="44"/>
      <c r="BM3287" s="44"/>
    </row>
    <row r="3288" spans="3:65" ht="12" customHeight="1">
      <c r="C3288" s="63"/>
      <c r="AB3288" s="49"/>
      <c r="AF3288" s="44"/>
      <c r="AQ3288" s="44"/>
      <c r="AS3288" s="44"/>
      <c r="BM3288" s="44"/>
    </row>
    <row r="3289" spans="3:65" ht="12" customHeight="1">
      <c r="C3289" s="63"/>
      <c r="AB3289" s="49"/>
      <c r="AF3289" s="44"/>
      <c r="AQ3289" s="44"/>
      <c r="AS3289" s="44"/>
      <c r="BM3289" s="44"/>
    </row>
    <row r="3290" spans="3:65" ht="12" customHeight="1">
      <c r="C3290" s="63"/>
      <c r="AB3290" s="49"/>
      <c r="AF3290" s="44"/>
      <c r="AQ3290" s="44"/>
      <c r="AS3290" s="44"/>
      <c r="BM3290" s="44"/>
    </row>
    <row r="3291" spans="3:65" ht="12" customHeight="1">
      <c r="C3291" s="63"/>
      <c r="AB3291" s="49"/>
      <c r="AF3291" s="44"/>
      <c r="AQ3291" s="44"/>
      <c r="AS3291" s="44"/>
      <c r="BM3291" s="44"/>
    </row>
    <row r="3292" spans="3:65" ht="12" customHeight="1">
      <c r="C3292" s="63"/>
      <c r="AB3292" s="49"/>
      <c r="AF3292" s="44"/>
      <c r="AQ3292" s="44"/>
      <c r="AS3292" s="44"/>
      <c r="BM3292" s="44"/>
    </row>
    <row r="3293" spans="3:65" ht="12" customHeight="1">
      <c r="C3293" s="63"/>
      <c r="AB3293" s="49"/>
      <c r="AF3293" s="44"/>
      <c r="AQ3293" s="44"/>
      <c r="AS3293" s="44"/>
      <c r="BM3293" s="44"/>
    </row>
    <row r="3294" spans="3:65" ht="12" customHeight="1">
      <c r="C3294" s="63"/>
      <c r="AB3294" s="49"/>
      <c r="AF3294" s="44"/>
      <c r="AQ3294" s="44"/>
      <c r="AS3294" s="44"/>
      <c r="BM3294" s="44"/>
    </row>
    <row r="3295" spans="3:65" ht="12" customHeight="1">
      <c r="C3295" s="63"/>
      <c r="AB3295" s="49"/>
      <c r="AF3295" s="44"/>
      <c r="AQ3295" s="44"/>
      <c r="AS3295" s="44"/>
      <c r="BM3295" s="44"/>
    </row>
    <row r="3296" spans="3:65" ht="12" customHeight="1">
      <c r="C3296" s="63"/>
      <c r="AB3296" s="49"/>
      <c r="AF3296" s="44"/>
      <c r="AQ3296" s="44"/>
      <c r="AS3296" s="44"/>
      <c r="BM3296" s="44"/>
    </row>
    <row r="3297" spans="3:65" ht="12" customHeight="1">
      <c r="C3297" s="63"/>
      <c r="AB3297" s="49"/>
      <c r="AF3297" s="44"/>
      <c r="AQ3297" s="44"/>
      <c r="AS3297" s="44"/>
      <c r="BM3297" s="44"/>
    </row>
    <row r="3298" spans="3:65" ht="12" customHeight="1">
      <c r="C3298" s="63"/>
      <c r="AB3298" s="49"/>
      <c r="AF3298" s="44"/>
      <c r="AQ3298" s="44"/>
      <c r="AS3298" s="44"/>
      <c r="BM3298" s="44"/>
    </row>
    <row r="3299" spans="3:65" ht="12" customHeight="1">
      <c r="C3299" s="63"/>
      <c r="AB3299" s="49"/>
      <c r="AF3299" s="44"/>
      <c r="AQ3299" s="44"/>
      <c r="AS3299" s="44"/>
      <c r="BM3299" s="44"/>
    </row>
    <row r="3300" spans="3:65" ht="12" customHeight="1">
      <c r="C3300" s="63"/>
      <c r="AB3300" s="49"/>
      <c r="AF3300" s="44"/>
      <c r="AQ3300" s="44"/>
      <c r="AS3300" s="44"/>
      <c r="BM3300" s="44"/>
    </row>
    <row r="3301" spans="3:65" ht="12" customHeight="1">
      <c r="C3301" s="63"/>
      <c r="AB3301" s="49"/>
      <c r="AF3301" s="44"/>
      <c r="AQ3301" s="44"/>
      <c r="AS3301" s="44"/>
      <c r="BM3301" s="44"/>
    </row>
    <row r="3302" spans="3:65" ht="12" customHeight="1">
      <c r="C3302" s="63"/>
      <c r="AB3302" s="49"/>
      <c r="AF3302" s="44"/>
      <c r="AQ3302" s="44"/>
      <c r="AS3302" s="44"/>
      <c r="BM3302" s="44"/>
    </row>
    <row r="3303" spans="3:65" ht="12" customHeight="1">
      <c r="C3303" s="63"/>
      <c r="AB3303" s="49"/>
      <c r="AF3303" s="44"/>
      <c r="AQ3303" s="44"/>
      <c r="AS3303" s="44"/>
      <c r="BM3303" s="44"/>
    </row>
    <row r="3304" spans="3:65" ht="12" customHeight="1">
      <c r="C3304" s="63"/>
      <c r="AB3304" s="49"/>
      <c r="AF3304" s="44"/>
      <c r="AQ3304" s="44"/>
      <c r="AS3304" s="44"/>
      <c r="BM3304" s="44"/>
    </row>
    <row r="3305" spans="3:65" ht="12" customHeight="1">
      <c r="C3305" s="63"/>
      <c r="AB3305" s="49"/>
      <c r="AF3305" s="44"/>
      <c r="AQ3305" s="44"/>
      <c r="AS3305" s="44"/>
      <c r="BM3305" s="44"/>
    </row>
    <row r="3306" spans="3:65" ht="12" customHeight="1">
      <c r="C3306" s="63"/>
      <c r="AB3306" s="49"/>
      <c r="AF3306" s="44"/>
      <c r="AQ3306" s="44"/>
      <c r="AS3306" s="44"/>
      <c r="BM3306" s="44"/>
    </row>
    <row r="3307" spans="3:65" ht="12" customHeight="1">
      <c r="C3307" s="63"/>
      <c r="AB3307" s="49"/>
      <c r="AF3307" s="44"/>
      <c r="AQ3307" s="44"/>
      <c r="AS3307" s="44"/>
      <c r="BM3307" s="44"/>
    </row>
    <row r="3308" spans="3:65" ht="12" customHeight="1">
      <c r="C3308" s="63"/>
      <c r="AB3308" s="49"/>
      <c r="AF3308" s="44"/>
      <c r="AQ3308" s="44"/>
      <c r="AS3308" s="44"/>
      <c r="BM3308" s="44"/>
    </row>
    <row r="3309" spans="3:65" ht="12" customHeight="1">
      <c r="C3309" s="63"/>
      <c r="AB3309" s="49"/>
      <c r="AF3309" s="44"/>
      <c r="AQ3309" s="44"/>
      <c r="AS3309" s="44"/>
      <c r="BM3309" s="44"/>
    </row>
    <row r="3310" spans="3:65" ht="12" customHeight="1">
      <c r="C3310" s="63"/>
      <c r="AB3310" s="49"/>
      <c r="AF3310" s="44"/>
      <c r="AQ3310" s="44"/>
      <c r="AS3310" s="44"/>
      <c r="BM3310" s="44"/>
    </row>
    <row r="3311" spans="3:65" ht="12" customHeight="1">
      <c r="C3311" s="63"/>
      <c r="AB3311" s="49"/>
      <c r="AF3311" s="44"/>
      <c r="AQ3311" s="44"/>
      <c r="AS3311" s="44"/>
      <c r="BM3311" s="44"/>
    </row>
    <row r="3312" spans="3:65" ht="12" customHeight="1">
      <c r="C3312" s="63"/>
      <c r="AB3312" s="49"/>
      <c r="AF3312" s="44"/>
      <c r="AQ3312" s="44"/>
      <c r="AS3312" s="44"/>
      <c r="BM3312" s="44"/>
    </row>
    <row r="3313" spans="3:65" ht="12" customHeight="1">
      <c r="C3313" s="63"/>
      <c r="AB3313" s="49"/>
      <c r="AF3313" s="44"/>
      <c r="AQ3313" s="44"/>
      <c r="AS3313" s="44"/>
      <c r="BM3313" s="44"/>
    </row>
    <row r="3314" spans="3:65" ht="12" customHeight="1">
      <c r="C3314" s="63"/>
      <c r="AB3314" s="49"/>
      <c r="AF3314" s="44"/>
      <c r="AQ3314" s="44"/>
      <c r="AS3314" s="44"/>
      <c r="BM3314" s="44"/>
    </row>
    <row r="3315" spans="3:65" ht="12" customHeight="1">
      <c r="C3315" s="63"/>
      <c r="AB3315" s="49"/>
      <c r="AF3315" s="44"/>
      <c r="AQ3315" s="44"/>
      <c r="AS3315" s="44"/>
      <c r="BM3315" s="44"/>
    </row>
    <row r="3316" spans="3:65" ht="12" customHeight="1">
      <c r="C3316" s="63"/>
      <c r="AB3316" s="49"/>
      <c r="AF3316" s="44"/>
      <c r="AQ3316" s="44"/>
      <c r="AS3316" s="44"/>
      <c r="BM3316" s="44"/>
    </row>
    <row r="3317" spans="3:65" ht="12" customHeight="1">
      <c r="C3317" s="63"/>
      <c r="AB3317" s="49"/>
      <c r="AF3317" s="44"/>
      <c r="AQ3317" s="44"/>
      <c r="AS3317" s="44"/>
      <c r="BM3317" s="44"/>
    </row>
    <row r="3318" spans="3:65" ht="12" customHeight="1">
      <c r="C3318" s="63"/>
      <c r="AB3318" s="49"/>
      <c r="AF3318" s="44"/>
      <c r="AQ3318" s="44"/>
      <c r="AS3318" s="44"/>
      <c r="BM3318" s="44"/>
    </row>
    <row r="3319" spans="3:65" ht="12" customHeight="1">
      <c r="C3319" s="63"/>
      <c r="AB3319" s="49"/>
      <c r="AF3319" s="44"/>
      <c r="AQ3319" s="44"/>
      <c r="AS3319" s="44"/>
      <c r="BM3319" s="44"/>
    </row>
    <row r="3320" spans="3:65" ht="12" customHeight="1">
      <c r="C3320" s="63"/>
      <c r="AB3320" s="49"/>
      <c r="AF3320" s="44"/>
      <c r="AQ3320" s="44"/>
      <c r="AS3320" s="44"/>
      <c r="BM3320" s="44"/>
    </row>
    <row r="3321" spans="3:65" ht="12" customHeight="1">
      <c r="C3321" s="63"/>
      <c r="AB3321" s="49"/>
      <c r="AF3321" s="44"/>
      <c r="AQ3321" s="44"/>
      <c r="AS3321" s="44"/>
      <c r="BM3321" s="44"/>
    </row>
    <row r="3322" spans="3:65" ht="12" customHeight="1">
      <c r="C3322" s="63"/>
      <c r="AB3322" s="49"/>
      <c r="AF3322" s="44"/>
      <c r="AQ3322" s="44"/>
      <c r="AS3322" s="44"/>
      <c r="BM3322" s="44"/>
    </row>
    <row r="3323" spans="3:65" ht="12" customHeight="1">
      <c r="C3323" s="63"/>
      <c r="AB3323" s="49"/>
      <c r="AF3323" s="44"/>
      <c r="AQ3323" s="44"/>
      <c r="AS3323" s="44"/>
      <c r="BM3323" s="44"/>
    </row>
    <row r="3324" spans="3:65" ht="12" customHeight="1">
      <c r="C3324" s="63"/>
      <c r="AB3324" s="49"/>
      <c r="AF3324" s="44"/>
      <c r="AQ3324" s="44"/>
      <c r="AS3324" s="44"/>
      <c r="BM3324" s="44"/>
    </row>
    <row r="3325" spans="3:65" ht="12" customHeight="1">
      <c r="C3325" s="63"/>
      <c r="AB3325" s="49"/>
      <c r="AF3325" s="44"/>
      <c r="AQ3325" s="44"/>
      <c r="AS3325" s="44"/>
      <c r="BM3325" s="44"/>
    </row>
    <row r="3326" spans="3:65" ht="12" customHeight="1">
      <c r="C3326" s="63"/>
      <c r="AB3326" s="49"/>
      <c r="AF3326" s="44"/>
      <c r="AQ3326" s="44"/>
      <c r="AS3326" s="44"/>
      <c r="BM3326" s="44"/>
    </row>
    <row r="3327" spans="3:65" ht="12" customHeight="1">
      <c r="C3327" s="63"/>
      <c r="AB3327" s="49"/>
      <c r="AF3327" s="44"/>
      <c r="AQ3327" s="44"/>
      <c r="AS3327" s="44"/>
      <c r="BM3327" s="44"/>
    </row>
    <row r="3328" spans="3:65" ht="12" customHeight="1">
      <c r="C3328" s="63"/>
      <c r="AB3328" s="49"/>
      <c r="AF3328" s="44"/>
      <c r="AQ3328" s="44"/>
      <c r="AS3328" s="44"/>
      <c r="BM3328" s="44"/>
    </row>
    <row r="3329" spans="3:65" ht="12" customHeight="1">
      <c r="C3329" s="63"/>
      <c r="AB3329" s="49"/>
      <c r="AF3329" s="44"/>
      <c r="AQ3329" s="44"/>
      <c r="AS3329" s="44"/>
      <c r="BM3329" s="44"/>
    </row>
    <row r="3330" spans="3:65" ht="12" customHeight="1">
      <c r="C3330" s="63"/>
      <c r="AB3330" s="49"/>
      <c r="AF3330" s="44"/>
      <c r="AQ3330" s="44"/>
      <c r="AS3330" s="44"/>
      <c r="BM3330" s="44"/>
    </row>
    <row r="3331" spans="3:65" ht="12" customHeight="1">
      <c r="C3331" s="63"/>
      <c r="AB3331" s="49"/>
      <c r="AF3331" s="44"/>
      <c r="AQ3331" s="44"/>
      <c r="AS3331" s="44"/>
      <c r="BM3331" s="44"/>
    </row>
    <row r="3332" spans="3:65" ht="12" customHeight="1">
      <c r="C3332" s="63"/>
      <c r="AB3332" s="49"/>
      <c r="AF3332" s="44"/>
      <c r="AQ3332" s="44"/>
      <c r="AS3332" s="44"/>
      <c r="BM3332" s="44"/>
    </row>
    <row r="3333" spans="3:65" ht="12" customHeight="1">
      <c r="C3333" s="63"/>
      <c r="AB3333" s="49"/>
      <c r="AF3333" s="44"/>
      <c r="AQ3333" s="44"/>
      <c r="AS3333" s="44"/>
      <c r="BM3333" s="44"/>
    </row>
    <row r="3334" spans="3:65" ht="12" customHeight="1">
      <c r="C3334" s="63"/>
      <c r="AB3334" s="49"/>
      <c r="AF3334" s="44"/>
      <c r="AQ3334" s="44"/>
      <c r="AS3334" s="44"/>
      <c r="BM3334" s="44"/>
    </row>
    <row r="3335" spans="3:65" ht="12" customHeight="1">
      <c r="C3335" s="63"/>
      <c r="AB3335" s="49"/>
      <c r="AF3335" s="44"/>
      <c r="AQ3335" s="44"/>
      <c r="AS3335" s="44"/>
      <c r="BM3335" s="44"/>
    </row>
    <row r="3336" spans="3:65" ht="12" customHeight="1">
      <c r="C3336" s="63"/>
      <c r="AB3336" s="49"/>
      <c r="AF3336" s="44"/>
      <c r="AQ3336" s="44"/>
      <c r="AS3336" s="44"/>
      <c r="BM3336" s="44"/>
    </row>
    <row r="3337" spans="3:65" ht="12" customHeight="1">
      <c r="C3337" s="63"/>
      <c r="AB3337" s="49"/>
      <c r="AF3337" s="44"/>
      <c r="AQ3337" s="44"/>
      <c r="AS3337" s="44"/>
      <c r="BM3337" s="44"/>
    </row>
    <row r="3338" spans="3:65" ht="12" customHeight="1">
      <c r="C3338" s="63"/>
      <c r="AB3338" s="49"/>
      <c r="AF3338" s="44"/>
      <c r="AQ3338" s="44"/>
      <c r="AS3338" s="44"/>
      <c r="BM3338" s="44"/>
    </row>
    <row r="3339" spans="3:65" ht="12" customHeight="1">
      <c r="C3339" s="63"/>
      <c r="AB3339" s="49"/>
      <c r="AF3339" s="44"/>
      <c r="AQ3339" s="44"/>
      <c r="AS3339" s="44"/>
      <c r="BM3339" s="44"/>
    </row>
    <row r="3340" spans="3:65" ht="12" customHeight="1">
      <c r="C3340" s="63"/>
      <c r="AB3340" s="49"/>
      <c r="AF3340" s="44"/>
      <c r="AQ3340" s="44"/>
      <c r="AS3340" s="44"/>
      <c r="BM3340" s="44"/>
    </row>
    <row r="3341" spans="3:65" ht="12" customHeight="1">
      <c r="C3341" s="63"/>
      <c r="AB3341" s="49"/>
      <c r="AF3341" s="44"/>
      <c r="AQ3341" s="44"/>
      <c r="AS3341" s="44"/>
      <c r="BM3341" s="44"/>
    </row>
    <row r="3342" spans="3:65" ht="12" customHeight="1">
      <c r="C3342" s="63"/>
      <c r="AB3342" s="49"/>
      <c r="AF3342" s="44"/>
      <c r="AQ3342" s="44"/>
      <c r="AS3342" s="44"/>
      <c r="BM3342" s="44"/>
    </row>
    <row r="3343" spans="3:65" ht="12" customHeight="1">
      <c r="C3343" s="63"/>
      <c r="AB3343" s="49"/>
      <c r="AF3343" s="44"/>
      <c r="AQ3343" s="44"/>
      <c r="AS3343" s="44"/>
      <c r="BM3343" s="44"/>
    </row>
    <row r="3344" spans="3:65" ht="12" customHeight="1">
      <c r="C3344" s="63"/>
      <c r="AB3344" s="49"/>
      <c r="AF3344" s="44"/>
      <c r="AQ3344" s="44"/>
      <c r="AS3344" s="44"/>
      <c r="BM3344" s="44"/>
    </row>
    <row r="3345" spans="3:65" ht="12" customHeight="1">
      <c r="C3345" s="63"/>
      <c r="AB3345" s="49"/>
      <c r="AF3345" s="44"/>
      <c r="AQ3345" s="44"/>
      <c r="AS3345" s="44"/>
      <c r="BM3345" s="44"/>
    </row>
    <row r="3346" spans="3:65" ht="12" customHeight="1">
      <c r="C3346" s="63"/>
      <c r="AB3346" s="49"/>
      <c r="AF3346" s="44"/>
      <c r="AQ3346" s="44"/>
      <c r="AS3346" s="44"/>
      <c r="BM3346" s="44"/>
    </row>
    <row r="3347" spans="3:65" ht="12" customHeight="1">
      <c r="C3347" s="63"/>
      <c r="AB3347" s="49"/>
      <c r="AF3347" s="44"/>
      <c r="AQ3347" s="44"/>
      <c r="AS3347" s="44"/>
      <c r="BM3347" s="44"/>
    </row>
    <row r="3348" spans="3:65" ht="12" customHeight="1">
      <c r="C3348" s="63"/>
      <c r="AB3348" s="49"/>
      <c r="AF3348" s="44"/>
      <c r="AQ3348" s="44"/>
      <c r="AS3348" s="44"/>
      <c r="BM3348" s="44"/>
    </row>
    <row r="3349" spans="3:65" ht="12" customHeight="1">
      <c r="C3349" s="63"/>
      <c r="AB3349" s="49"/>
      <c r="AF3349" s="44"/>
      <c r="AQ3349" s="44"/>
      <c r="AS3349" s="44"/>
      <c r="BM3349" s="44"/>
    </row>
    <row r="3350" spans="3:65" ht="12" customHeight="1">
      <c r="C3350" s="63"/>
      <c r="AB3350" s="49"/>
      <c r="AF3350" s="44"/>
      <c r="AQ3350" s="44"/>
      <c r="AS3350" s="44"/>
      <c r="BM3350" s="44"/>
    </row>
    <row r="3351" spans="3:65" ht="12" customHeight="1">
      <c r="C3351" s="63"/>
      <c r="AB3351" s="49"/>
      <c r="AF3351" s="44"/>
      <c r="AQ3351" s="44"/>
      <c r="AS3351" s="44"/>
      <c r="BM3351" s="44"/>
    </row>
    <row r="3352" spans="3:65" ht="12" customHeight="1">
      <c r="C3352" s="63"/>
      <c r="AB3352" s="49"/>
      <c r="AF3352" s="44"/>
      <c r="AQ3352" s="44"/>
      <c r="AS3352" s="44"/>
      <c r="BM3352" s="44"/>
    </row>
    <row r="3353" spans="3:65" ht="12" customHeight="1">
      <c r="C3353" s="63"/>
      <c r="AB3353" s="49"/>
      <c r="AF3353" s="44"/>
      <c r="AQ3353" s="44"/>
      <c r="AS3353" s="44"/>
      <c r="BM3353" s="44"/>
    </row>
    <row r="3354" spans="3:65" ht="12" customHeight="1">
      <c r="C3354" s="63"/>
      <c r="AB3354" s="49"/>
      <c r="AF3354" s="44"/>
      <c r="AQ3354" s="44"/>
      <c r="AS3354" s="44"/>
      <c r="BM3354" s="44"/>
    </row>
    <row r="3355" spans="3:65" ht="12" customHeight="1">
      <c r="C3355" s="63"/>
      <c r="AB3355" s="49"/>
      <c r="AF3355" s="44"/>
      <c r="AQ3355" s="44"/>
      <c r="AS3355" s="44"/>
      <c r="BM3355" s="44"/>
    </row>
    <row r="3356" spans="3:65" ht="12" customHeight="1">
      <c r="C3356" s="63"/>
      <c r="AB3356" s="49"/>
      <c r="AF3356" s="44"/>
      <c r="AQ3356" s="44"/>
      <c r="AS3356" s="44"/>
      <c r="BM3356" s="44"/>
    </row>
    <row r="3357" spans="3:65" ht="12" customHeight="1">
      <c r="C3357" s="63"/>
      <c r="AB3357" s="49"/>
      <c r="AF3357" s="44"/>
      <c r="AQ3357" s="44"/>
      <c r="AS3357" s="44"/>
      <c r="BM3357" s="44"/>
    </row>
    <row r="3358" spans="3:65" ht="12" customHeight="1">
      <c r="C3358" s="63"/>
      <c r="AB3358" s="49"/>
      <c r="AF3358" s="44"/>
      <c r="AQ3358" s="44"/>
      <c r="AS3358" s="44"/>
      <c r="BM3358" s="44"/>
    </row>
    <row r="3359" spans="3:65" ht="12" customHeight="1">
      <c r="C3359" s="63"/>
      <c r="AB3359" s="49"/>
      <c r="AF3359" s="44"/>
      <c r="AQ3359" s="44"/>
      <c r="AS3359" s="44"/>
      <c r="BM3359" s="44"/>
    </row>
    <row r="3360" spans="3:65" ht="12" customHeight="1">
      <c r="C3360" s="63"/>
      <c r="AB3360" s="49"/>
      <c r="AF3360" s="44"/>
      <c r="AQ3360" s="44"/>
      <c r="AS3360" s="44"/>
      <c r="BM3360" s="44"/>
    </row>
    <row r="3361" spans="3:65" ht="12" customHeight="1">
      <c r="C3361" s="63"/>
      <c r="AB3361" s="49"/>
      <c r="AF3361" s="44"/>
      <c r="AQ3361" s="44"/>
      <c r="AS3361" s="44"/>
      <c r="BM3361" s="44"/>
    </row>
    <row r="3362" spans="3:65" ht="12" customHeight="1">
      <c r="C3362" s="63"/>
      <c r="AB3362" s="49"/>
      <c r="AF3362" s="44"/>
      <c r="AQ3362" s="44"/>
      <c r="AS3362" s="44"/>
      <c r="BM3362" s="44"/>
    </row>
    <row r="3363" spans="3:65" ht="12" customHeight="1">
      <c r="C3363" s="63"/>
      <c r="AB3363" s="49"/>
      <c r="AF3363" s="44"/>
      <c r="AQ3363" s="44"/>
      <c r="AS3363" s="44"/>
      <c r="BM3363" s="44"/>
    </row>
    <row r="3364" spans="3:65" ht="12" customHeight="1">
      <c r="C3364" s="63"/>
      <c r="AB3364" s="49"/>
      <c r="AF3364" s="44"/>
      <c r="AQ3364" s="44"/>
      <c r="AS3364" s="44"/>
      <c r="BM3364" s="44"/>
    </row>
    <row r="3365" spans="3:65" ht="12" customHeight="1">
      <c r="C3365" s="63"/>
      <c r="AB3365" s="49"/>
      <c r="AF3365" s="44"/>
      <c r="AQ3365" s="44"/>
      <c r="AS3365" s="44"/>
      <c r="BM3365" s="44"/>
    </row>
    <row r="3366" spans="3:65" ht="12" customHeight="1">
      <c r="C3366" s="63"/>
      <c r="AB3366" s="49"/>
      <c r="AF3366" s="44"/>
      <c r="AQ3366" s="44"/>
      <c r="AS3366" s="44"/>
      <c r="BM3366" s="44"/>
    </row>
    <row r="3367" spans="3:65" ht="12" customHeight="1">
      <c r="C3367" s="63"/>
      <c r="AB3367" s="49"/>
      <c r="AF3367" s="44"/>
      <c r="AQ3367" s="44"/>
      <c r="AS3367" s="44"/>
      <c r="BM3367" s="44"/>
    </row>
    <row r="3368" spans="3:65" ht="12" customHeight="1">
      <c r="C3368" s="63"/>
      <c r="AB3368" s="49"/>
      <c r="AF3368" s="44"/>
      <c r="AQ3368" s="44"/>
      <c r="AS3368" s="44"/>
      <c r="BM3368" s="44"/>
    </row>
    <row r="3369" spans="3:65" ht="12" customHeight="1">
      <c r="C3369" s="63"/>
      <c r="AB3369" s="49"/>
      <c r="AF3369" s="44"/>
      <c r="AQ3369" s="44"/>
      <c r="AS3369" s="44"/>
      <c r="BM3369" s="44"/>
    </row>
    <row r="3370" spans="3:65" ht="12" customHeight="1">
      <c r="C3370" s="63"/>
      <c r="AB3370" s="49"/>
      <c r="AF3370" s="44"/>
      <c r="AQ3370" s="44"/>
      <c r="AS3370" s="44"/>
      <c r="BM3370" s="44"/>
    </row>
    <row r="3371" spans="3:65" ht="12" customHeight="1">
      <c r="C3371" s="63"/>
      <c r="AB3371" s="49"/>
      <c r="AF3371" s="44"/>
      <c r="AQ3371" s="44"/>
      <c r="AS3371" s="44"/>
      <c r="BM3371" s="44"/>
    </row>
    <row r="3372" spans="3:65" ht="12" customHeight="1">
      <c r="C3372" s="63"/>
      <c r="AB3372" s="49"/>
      <c r="AF3372" s="44"/>
      <c r="AQ3372" s="44"/>
      <c r="AS3372" s="44"/>
      <c r="BM3372" s="44"/>
    </row>
    <row r="3373" spans="3:65" ht="12" customHeight="1">
      <c r="C3373" s="63"/>
      <c r="AB3373" s="49"/>
      <c r="AF3373" s="44"/>
      <c r="AQ3373" s="44"/>
      <c r="AS3373" s="44"/>
      <c r="BM3373" s="44"/>
    </row>
    <row r="3374" spans="3:65" ht="12" customHeight="1">
      <c r="C3374" s="63"/>
      <c r="AB3374" s="49"/>
      <c r="AF3374" s="44"/>
      <c r="AQ3374" s="44"/>
      <c r="AS3374" s="44"/>
      <c r="BM3374" s="44"/>
    </row>
    <row r="3375" spans="3:65" ht="12" customHeight="1">
      <c r="C3375" s="63"/>
      <c r="AB3375" s="49"/>
      <c r="AF3375" s="44"/>
      <c r="AQ3375" s="44"/>
      <c r="AS3375" s="44"/>
      <c r="BM3375" s="44"/>
    </row>
    <row r="3376" spans="3:65" ht="12" customHeight="1">
      <c r="C3376" s="63"/>
      <c r="AB3376" s="49"/>
      <c r="AF3376" s="44"/>
      <c r="AQ3376" s="44"/>
      <c r="AS3376" s="44"/>
      <c r="BM3376" s="44"/>
    </row>
    <row r="3377" spans="3:65" ht="12" customHeight="1">
      <c r="C3377" s="63"/>
      <c r="AB3377" s="49"/>
      <c r="AF3377" s="44"/>
      <c r="AQ3377" s="44"/>
      <c r="AS3377" s="44"/>
      <c r="BM3377" s="44"/>
    </row>
    <row r="3378" spans="3:65" ht="12" customHeight="1">
      <c r="C3378" s="63"/>
      <c r="AB3378" s="49"/>
      <c r="AF3378" s="44"/>
      <c r="AQ3378" s="44"/>
      <c r="AS3378" s="44"/>
      <c r="BM3378" s="44"/>
    </row>
    <row r="3379" spans="3:65" ht="12" customHeight="1">
      <c r="C3379" s="63"/>
      <c r="AB3379" s="49"/>
      <c r="AF3379" s="44"/>
      <c r="AQ3379" s="44"/>
      <c r="AS3379" s="44"/>
      <c r="BM3379" s="44"/>
    </row>
    <row r="3380" spans="3:65" ht="12" customHeight="1">
      <c r="C3380" s="63"/>
      <c r="AB3380" s="49"/>
      <c r="AF3380" s="44"/>
      <c r="AQ3380" s="44"/>
      <c r="AS3380" s="44"/>
      <c r="BM3380" s="44"/>
    </row>
    <row r="3381" spans="3:65" ht="12" customHeight="1">
      <c r="C3381" s="63"/>
      <c r="AB3381" s="49"/>
      <c r="AF3381" s="44"/>
      <c r="AQ3381" s="44"/>
      <c r="AS3381" s="44"/>
      <c r="BM3381" s="44"/>
    </row>
    <row r="3382" spans="3:65" ht="12" customHeight="1">
      <c r="C3382" s="63"/>
      <c r="AB3382" s="49"/>
      <c r="AF3382" s="44"/>
      <c r="AQ3382" s="44"/>
      <c r="AS3382" s="44"/>
      <c r="BM3382" s="44"/>
    </row>
    <row r="3383" spans="3:65" ht="12" customHeight="1">
      <c r="C3383" s="63"/>
      <c r="AB3383" s="49"/>
      <c r="AF3383" s="44"/>
      <c r="AQ3383" s="44"/>
      <c r="AS3383" s="44"/>
      <c r="BM3383" s="44"/>
    </row>
    <row r="3384" spans="3:65" ht="12" customHeight="1">
      <c r="C3384" s="63"/>
      <c r="AB3384" s="49"/>
      <c r="AF3384" s="44"/>
      <c r="AQ3384" s="44"/>
      <c r="AS3384" s="44"/>
      <c r="BM3384" s="44"/>
    </row>
    <row r="3385" spans="3:65" ht="12" customHeight="1">
      <c r="C3385" s="63"/>
      <c r="AB3385" s="49"/>
      <c r="AF3385" s="44"/>
      <c r="AQ3385" s="44"/>
      <c r="AS3385" s="44"/>
      <c r="BM3385" s="44"/>
    </row>
    <row r="3386" spans="3:65" ht="12" customHeight="1">
      <c r="C3386" s="63"/>
      <c r="AB3386" s="49"/>
      <c r="AF3386" s="44"/>
      <c r="AQ3386" s="44"/>
      <c r="AS3386" s="44"/>
      <c r="BM3386" s="44"/>
    </row>
    <row r="3387" spans="3:65" ht="12" customHeight="1">
      <c r="C3387" s="63"/>
      <c r="AB3387" s="49"/>
      <c r="AF3387" s="44"/>
      <c r="AQ3387" s="44"/>
      <c r="AS3387" s="44"/>
      <c r="BM3387" s="44"/>
    </row>
    <row r="3388" spans="3:65" ht="12" customHeight="1">
      <c r="C3388" s="63"/>
      <c r="AB3388" s="49"/>
      <c r="AF3388" s="44"/>
      <c r="AQ3388" s="44"/>
      <c r="AS3388" s="44"/>
      <c r="BM3388" s="44"/>
    </row>
    <row r="3389" spans="3:65" ht="12" customHeight="1">
      <c r="C3389" s="63"/>
      <c r="AB3389" s="49"/>
      <c r="AF3389" s="44"/>
      <c r="AQ3389" s="44"/>
      <c r="AS3389" s="44"/>
      <c r="BM3389" s="44"/>
    </row>
    <row r="3390" spans="3:65" ht="12" customHeight="1">
      <c r="C3390" s="63"/>
      <c r="AB3390" s="49"/>
      <c r="AF3390" s="44"/>
      <c r="AQ3390" s="44"/>
      <c r="AS3390" s="44"/>
      <c r="BM3390" s="44"/>
    </row>
    <row r="3391" spans="3:65" ht="12" customHeight="1">
      <c r="C3391" s="63"/>
      <c r="AB3391" s="49"/>
      <c r="AF3391" s="44"/>
      <c r="AQ3391" s="44"/>
      <c r="AS3391" s="44"/>
      <c r="BM3391" s="44"/>
    </row>
    <row r="3392" spans="3:65" ht="12" customHeight="1">
      <c r="C3392" s="63"/>
      <c r="AB3392" s="49"/>
      <c r="AF3392" s="44"/>
      <c r="AQ3392" s="44"/>
      <c r="AS3392" s="44"/>
      <c r="BM3392" s="44"/>
    </row>
    <row r="3393" spans="3:65" ht="12" customHeight="1">
      <c r="C3393" s="63"/>
      <c r="AB3393" s="49"/>
      <c r="AF3393" s="44"/>
      <c r="AQ3393" s="44"/>
      <c r="AS3393" s="44"/>
      <c r="BM3393" s="44"/>
    </row>
    <row r="3394" spans="3:65" ht="12" customHeight="1">
      <c r="C3394" s="63"/>
      <c r="AB3394" s="49"/>
      <c r="AF3394" s="44"/>
      <c r="AQ3394" s="44"/>
      <c r="AS3394" s="44"/>
      <c r="BM3394" s="44"/>
    </row>
    <row r="3395" spans="3:65" ht="12" customHeight="1">
      <c r="C3395" s="63"/>
      <c r="AB3395" s="49"/>
      <c r="AF3395" s="44"/>
      <c r="AQ3395" s="44"/>
      <c r="AS3395" s="44"/>
      <c r="BM3395" s="44"/>
    </row>
    <row r="3396" spans="3:65" ht="12" customHeight="1">
      <c r="C3396" s="63"/>
      <c r="AB3396" s="49"/>
      <c r="AF3396" s="44"/>
      <c r="AQ3396" s="44"/>
      <c r="AS3396" s="44"/>
      <c r="BM3396" s="44"/>
    </row>
    <row r="3397" spans="3:65" ht="12" customHeight="1">
      <c r="C3397" s="63"/>
      <c r="AB3397" s="49"/>
      <c r="AF3397" s="44"/>
      <c r="AQ3397" s="44"/>
      <c r="AS3397" s="44"/>
      <c r="BM3397" s="44"/>
    </row>
    <row r="3398" spans="3:65" ht="12" customHeight="1">
      <c r="C3398" s="63"/>
      <c r="AB3398" s="49"/>
      <c r="AF3398" s="44"/>
      <c r="AQ3398" s="44"/>
      <c r="AS3398" s="44"/>
      <c r="BM3398" s="44"/>
    </row>
    <row r="3399" spans="3:65" ht="12" customHeight="1">
      <c r="C3399" s="63"/>
      <c r="AB3399" s="49"/>
      <c r="AF3399" s="44"/>
      <c r="AQ3399" s="44"/>
      <c r="AS3399" s="44"/>
      <c r="BM3399" s="44"/>
    </row>
    <row r="3400" spans="3:65" ht="12" customHeight="1">
      <c r="C3400" s="63"/>
      <c r="AB3400" s="49"/>
      <c r="AF3400" s="44"/>
      <c r="AQ3400" s="44"/>
      <c r="AS3400" s="44"/>
      <c r="BM3400" s="44"/>
    </row>
    <row r="3401" spans="3:65" ht="12" customHeight="1">
      <c r="C3401" s="63"/>
      <c r="AB3401" s="49"/>
      <c r="AF3401" s="44"/>
      <c r="AQ3401" s="44"/>
      <c r="AS3401" s="44"/>
      <c r="BM3401" s="44"/>
    </row>
    <row r="3402" spans="3:65" ht="12" customHeight="1">
      <c r="C3402" s="63"/>
      <c r="AB3402" s="49"/>
      <c r="AF3402" s="44"/>
      <c r="AQ3402" s="44"/>
      <c r="AS3402" s="44"/>
      <c r="BM3402" s="44"/>
    </row>
    <row r="3403" spans="3:65" ht="12" customHeight="1">
      <c r="C3403" s="63"/>
      <c r="AB3403" s="49"/>
      <c r="AF3403" s="44"/>
      <c r="AQ3403" s="44"/>
      <c r="AS3403" s="44"/>
      <c r="BM3403" s="44"/>
    </row>
    <row r="3404" spans="3:65" ht="12" customHeight="1">
      <c r="C3404" s="63"/>
      <c r="AB3404" s="49"/>
      <c r="AF3404" s="44"/>
      <c r="AQ3404" s="44"/>
      <c r="AS3404" s="44"/>
      <c r="BM3404" s="44"/>
    </row>
    <row r="3405" spans="3:65" ht="12" customHeight="1">
      <c r="C3405" s="63"/>
      <c r="AB3405" s="49"/>
      <c r="AF3405" s="44"/>
      <c r="AQ3405" s="44"/>
      <c r="AS3405" s="44"/>
      <c r="BM3405" s="44"/>
    </row>
    <row r="3406" spans="3:65" ht="12" customHeight="1">
      <c r="C3406" s="63"/>
      <c r="AB3406" s="49"/>
      <c r="AF3406" s="44"/>
      <c r="AQ3406" s="44"/>
      <c r="AS3406" s="44"/>
      <c r="BM3406" s="44"/>
    </row>
    <row r="3407" spans="3:65" ht="12" customHeight="1">
      <c r="C3407" s="63"/>
      <c r="AB3407" s="49"/>
      <c r="AF3407" s="44"/>
      <c r="AQ3407" s="44"/>
      <c r="AS3407" s="44"/>
      <c r="BM3407" s="44"/>
    </row>
    <row r="3408" spans="3:65" ht="12" customHeight="1">
      <c r="C3408" s="63"/>
      <c r="AB3408" s="49"/>
      <c r="AF3408" s="44"/>
      <c r="AQ3408" s="44"/>
      <c r="AS3408" s="44"/>
      <c r="BM3408" s="44"/>
    </row>
    <row r="3409" spans="3:65" ht="12" customHeight="1">
      <c r="C3409" s="63"/>
      <c r="AB3409" s="49"/>
      <c r="AF3409" s="44"/>
      <c r="AQ3409" s="44"/>
      <c r="AS3409" s="44"/>
      <c r="BM3409" s="44"/>
    </row>
    <row r="3410" spans="3:65" ht="12" customHeight="1">
      <c r="C3410" s="63"/>
      <c r="AB3410" s="49"/>
      <c r="AF3410" s="44"/>
      <c r="AQ3410" s="44"/>
      <c r="AS3410" s="44"/>
      <c r="BM3410" s="44"/>
    </row>
    <row r="3411" spans="3:65" ht="12" customHeight="1">
      <c r="C3411" s="63"/>
      <c r="AB3411" s="49"/>
      <c r="AF3411" s="44"/>
      <c r="AQ3411" s="44"/>
      <c r="AS3411" s="44"/>
      <c r="BM3411" s="44"/>
    </row>
    <row r="3412" spans="3:65" ht="12" customHeight="1">
      <c r="C3412" s="63"/>
      <c r="AB3412" s="49"/>
      <c r="AF3412" s="44"/>
      <c r="AQ3412" s="44"/>
      <c r="AS3412" s="44"/>
      <c r="BM3412" s="44"/>
    </row>
    <row r="3413" spans="3:65" ht="12" customHeight="1">
      <c r="C3413" s="63"/>
      <c r="AB3413" s="49"/>
      <c r="AF3413" s="44"/>
      <c r="AQ3413" s="44"/>
      <c r="AS3413" s="44"/>
      <c r="BM3413" s="44"/>
    </row>
    <row r="3414" spans="3:65" ht="12" customHeight="1">
      <c r="C3414" s="63"/>
      <c r="AB3414" s="49"/>
      <c r="AF3414" s="44"/>
      <c r="AQ3414" s="44"/>
      <c r="AS3414" s="44"/>
      <c r="BM3414" s="44"/>
    </row>
    <row r="3415" spans="3:65" ht="12" customHeight="1">
      <c r="C3415" s="63"/>
      <c r="AB3415" s="49"/>
      <c r="AF3415" s="44"/>
      <c r="AQ3415" s="44"/>
      <c r="AS3415" s="44"/>
      <c r="BM3415" s="44"/>
    </row>
    <row r="3416" spans="3:65" ht="12" customHeight="1">
      <c r="C3416" s="63"/>
      <c r="AB3416" s="49"/>
      <c r="AF3416" s="44"/>
      <c r="AQ3416" s="44"/>
      <c r="AS3416" s="44"/>
      <c r="BM3416" s="44"/>
    </row>
    <row r="3417" spans="3:65" ht="12" customHeight="1">
      <c r="C3417" s="63"/>
      <c r="AB3417" s="49"/>
      <c r="AF3417" s="44"/>
      <c r="AQ3417" s="44"/>
      <c r="AS3417" s="44"/>
      <c r="BM3417" s="44"/>
    </row>
    <row r="3418" spans="3:65" ht="12" customHeight="1">
      <c r="C3418" s="63"/>
      <c r="AB3418" s="49"/>
      <c r="AF3418" s="44"/>
      <c r="AQ3418" s="44"/>
      <c r="AS3418" s="44"/>
      <c r="BM3418" s="44"/>
    </row>
    <row r="3419" spans="3:65" ht="12" customHeight="1">
      <c r="C3419" s="63"/>
      <c r="AB3419" s="49"/>
      <c r="AF3419" s="44"/>
      <c r="AQ3419" s="44"/>
      <c r="AS3419" s="44"/>
      <c r="BM3419" s="44"/>
    </row>
    <row r="3420" spans="3:65" ht="12" customHeight="1">
      <c r="C3420" s="63"/>
      <c r="AB3420" s="49"/>
      <c r="AF3420" s="44"/>
      <c r="AQ3420" s="44"/>
      <c r="AS3420" s="44"/>
      <c r="BM3420" s="44"/>
    </row>
    <row r="3421" spans="3:65" ht="12" customHeight="1">
      <c r="C3421" s="63"/>
      <c r="AB3421" s="49"/>
      <c r="AF3421" s="44"/>
      <c r="AQ3421" s="44"/>
      <c r="AS3421" s="44"/>
      <c r="BM3421" s="44"/>
    </row>
    <row r="3422" spans="3:65" ht="12" customHeight="1">
      <c r="C3422" s="63"/>
      <c r="AB3422" s="49"/>
      <c r="AF3422" s="44"/>
      <c r="AQ3422" s="44"/>
      <c r="AS3422" s="44"/>
      <c r="BM3422" s="44"/>
    </row>
    <row r="3423" spans="3:65" ht="12" customHeight="1">
      <c r="C3423" s="63"/>
      <c r="AB3423" s="49"/>
      <c r="AF3423" s="44"/>
      <c r="AQ3423" s="44"/>
      <c r="AS3423" s="44"/>
      <c r="BM3423" s="44"/>
    </row>
    <row r="3424" spans="3:65" ht="12" customHeight="1">
      <c r="C3424" s="63"/>
      <c r="AB3424" s="49"/>
      <c r="AF3424" s="44"/>
      <c r="AQ3424" s="44"/>
      <c r="AS3424" s="44"/>
      <c r="BM3424" s="44"/>
    </row>
    <row r="3425" spans="3:65" ht="12" customHeight="1">
      <c r="C3425" s="63"/>
      <c r="AB3425" s="49"/>
      <c r="AF3425" s="44"/>
      <c r="AQ3425" s="44"/>
      <c r="AS3425" s="44"/>
      <c r="BM3425" s="44"/>
    </row>
    <row r="3426" spans="3:65" ht="12" customHeight="1">
      <c r="C3426" s="63"/>
      <c r="AB3426" s="49"/>
      <c r="AF3426" s="44"/>
      <c r="AQ3426" s="44"/>
      <c r="AS3426" s="44"/>
      <c r="BM3426" s="44"/>
    </row>
    <row r="3427" spans="3:65" ht="12" customHeight="1">
      <c r="C3427" s="63"/>
      <c r="AB3427" s="49"/>
      <c r="AF3427" s="44"/>
      <c r="AQ3427" s="44"/>
      <c r="AS3427" s="44"/>
      <c r="BM3427" s="44"/>
    </row>
    <row r="3428" spans="3:65" ht="12" customHeight="1">
      <c r="C3428" s="63"/>
      <c r="AB3428" s="49"/>
      <c r="AF3428" s="44"/>
      <c r="AQ3428" s="44"/>
      <c r="AS3428" s="44"/>
      <c r="BM3428" s="44"/>
    </row>
    <row r="3429" spans="3:65" ht="12" customHeight="1">
      <c r="C3429" s="63"/>
      <c r="AB3429" s="49"/>
      <c r="AF3429" s="44"/>
      <c r="AQ3429" s="44"/>
      <c r="AS3429" s="44"/>
      <c r="BM3429" s="44"/>
    </row>
    <row r="3430" spans="3:65" ht="12" customHeight="1">
      <c r="C3430" s="63"/>
      <c r="AB3430" s="49"/>
      <c r="AF3430" s="44"/>
      <c r="AQ3430" s="44"/>
      <c r="AS3430" s="44"/>
      <c r="BM3430" s="44"/>
    </row>
    <row r="3431" spans="3:65" ht="12" customHeight="1">
      <c r="C3431" s="63"/>
      <c r="AB3431" s="49"/>
      <c r="AF3431" s="44"/>
      <c r="AQ3431" s="44"/>
      <c r="AS3431" s="44"/>
      <c r="BM3431" s="44"/>
    </row>
    <row r="3432" spans="3:65" ht="12" customHeight="1">
      <c r="C3432" s="63"/>
      <c r="AB3432" s="49"/>
      <c r="AF3432" s="44"/>
      <c r="AQ3432" s="44"/>
      <c r="AS3432" s="44"/>
      <c r="BM3432" s="44"/>
    </row>
    <row r="3433" spans="3:65" ht="12" customHeight="1">
      <c r="C3433" s="63"/>
      <c r="AB3433" s="49"/>
      <c r="AF3433" s="44"/>
      <c r="AQ3433" s="44"/>
      <c r="AS3433" s="44"/>
      <c r="BM3433" s="44"/>
    </row>
    <row r="3434" spans="3:65" ht="12" customHeight="1">
      <c r="C3434" s="63"/>
      <c r="AB3434" s="49"/>
      <c r="AF3434" s="44"/>
      <c r="AQ3434" s="44"/>
      <c r="AS3434" s="44"/>
      <c r="BM3434" s="44"/>
    </row>
    <row r="3435" spans="3:65" ht="12" customHeight="1">
      <c r="C3435" s="63"/>
      <c r="AB3435" s="49"/>
      <c r="AF3435" s="44"/>
      <c r="AQ3435" s="44"/>
      <c r="AS3435" s="44"/>
      <c r="BM3435" s="44"/>
    </row>
    <row r="3436" spans="3:65" ht="12" customHeight="1">
      <c r="C3436" s="63"/>
      <c r="AB3436" s="49"/>
      <c r="AF3436" s="44"/>
      <c r="AQ3436" s="44"/>
      <c r="AS3436" s="44"/>
      <c r="BM3436" s="44"/>
    </row>
    <row r="3437" spans="3:65" ht="12" customHeight="1">
      <c r="C3437" s="63"/>
      <c r="AB3437" s="49"/>
      <c r="AF3437" s="44"/>
      <c r="AQ3437" s="44"/>
      <c r="AS3437" s="44"/>
      <c r="BM3437" s="44"/>
    </row>
    <row r="3438" spans="3:65" ht="12" customHeight="1">
      <c r="C3438" s="63"/>
      <c r="AB3438" s="49"/>
      <c r="AF3438" s="44"/>
      <c r="AQ3438" s="44"/>
      <c r="AS3438" s="44"/>
      <c r="BM3438" s="44"/>
    </row>
    <row r="3439" spans="3:65" ht="12" customHeight="1">
      <c r="C3439" s="63"/>
      <c r="AB3439" s="49"/>
      <c r="AF3439" s="44"/>
      <c r="AQ3439" s="44"/>
      <c r="AS3439" s="44"/>
      <c r="BM3439" s="44"/>
    </row>
    <row r="3440" spans="3:65" ht="12" customHeight="1">
      <c r="C3440" s="63"/>
      <c r="AB3440" s="49"/>
      <c r="AF3440" s="44"/>
      <c r="AQ3440" s="44"/>
      <c r="AS3440" s="44"/>
      <c r="BM3440" s="44"/>
    </row>
    <row r="3441" spans="3:65" ht="12" customHeight="1">
      <c r="C3441" s="63"/>
      <c r="AB3441" s="49"/>
      <c r="AF3441" s="44"/>
      <c r="AQ3441" s="44"/>
      <c r="AS3441" s="44"/>
      <c r="BM3441" s="44"/>
    </row>
    <row r="3442" spans="3:65" ht="12" customHeight="1">
      <c r="C3442" s="63"/>
      <c r="AB3442" s="49"/>
      <c r="AF3442" s="44"/>
      <c r="AQ3442" s="44"/>
      <c r="AS3442" s="44"/>
      <c r="BM3442" s="44"/>
    </row>
    <row r="3443" spans="3:65" ht="12" customHeight="1">
      <c r="C3443" s="63"/>
      <c r="AB3443" s="49"/>
      <c r="AF3443" s="44"/>
      <c r="AQ3443" s="44"/>
      <c r="AS3443" s="44"/>
      <c r="BM3443" s="44"/>
    </row>
    <row r="3444" spans="3:65" ht="12" customHeight="1">
      <c r="C3444" s="63"/>
      <c r="AB3444" s="49"/>
      <c r="AF3444" s="44"/>
      <c r="AQ3444" s="44"/>
      <c r="AS3444" s="44"/>
      <c r="BM3444" s="44"/>
    </row>
    <row r="3445" spans="3:65" ht="12" customHeight="1">
      <c r="C3445" s="63"/>
      <c r="AB3445" s="49"/>
      <c r="AF3445" s="44"/>
      <c r="AQ3445" s="44"/>
      <c r="AS3445" s="44"/>
      <c r="BM3445" s="44"/>
    </row>
    <row r="3446" spans="3:65" ht="12" customHeight="1">
      <c r="C3446" s="63"/>
      <c r="AB3446" s="49"/>
      <c r="AF3446" s="44"/>
      <c r="AQ3446" s="44"/>
      <c r="AS3446" s="44"/>
      <c r="BM3446" s="44"/>
    </row>
    <row r="3447" spans="3:65" ht="12" customHeight="1">
      <c r="C3447" s="63"/>
      <c r="AB3447" s="49"/>
      <c r="AF3447" s="44"/>
      <c r="AQ3447" s="44"/>
      <c r="AS3447" s="44"/>
      <c r="BM3447" s="44"/>
    </row>
    <row r="3448" spans="3:65" ht="12" customHeight="1">
      <c r="C3448" s="63"/>
      <c r="AB3448" s="49"/>
      <c r="AF3448" s="44"/>
      <c r="AQ3448" s="44"/>
      <c r="AS3448" s="44"/>
      <c r="BM3448" s="44"/>
    </row>
    <row r="3449" spans="3:65" ht="12" customHeight="1">
      <c r="C3449" s="63"/>
      <c r="AB3449" s="49"/>
      <c r="AF3449" s="44"/>
      <c r="AQ3449" s="44"/>
      <c r="AS3449" s="44"/>
      <c r="BM3449" s="44"/>
    </row>
    <row r="3450" spans="3:65" ht="12" customHeight="1">
      <c r="C3450" s="63"/>
      <c r="AB3450" s="49"/>
      <c r="AF3450" s="44"/>
      <c r="AQ3450" s="44"/>
      <c r="AS3450" s="44"/>
      <c r="BM3450" s="44"/>
    </row>
    <row r="3451" spans="3:65" ht="12" customHeight="1">
      <c r="C3451" s="63"/>
      <c r="AB3451" s="49"/>
      <c r="AF3451" s="44"/>
      <c r="AQ3451" s="44"/>
      <c r="AS3451" s="44"/>
      <c r="BM3451" s="44"/>
    </row>
    <row r="3452" spans="3:65" ht="12" customHeight="1">
      <c r="C3452" s="63"/>
      <c r="AB3452" s="49"/>
      <c r="AF3452" s="44"/>
      <c r="AQ3452" s="44"/>
      <c r="AS3452" s="44"/>
      <c r="BM3452" s="44"/>
    </row>
    <row r="3453" spans="3:65" ht="12" customHeight="1">
      <c r="C3453" s="63"/>
      <c r="AB3453" s="49"/>
      <c r="AF3453" s="44"/>
      <c r="AQ3453" s="44"/>
      <c r="AS3453" s="44"/>
      <c r="BM3453" s="44"/>
    </row>
    <row r="3454" spans="3:65" ht="12" customHeight="1">
      <c r="C3454" s="63"/>
      <c r="AB3454" s="49"/>
      <c r="AF3454" s="44"/>
      <c r="AQ3454" s="44"/>
      <c r="AS3454" s="44"/>
      <c r="BM3454" s="44"/>
    </row>
    <row r="3455" spans="3:65" ht="12" customHeight="1">
      <c r="C3455" s="63"/>
      <c r="AB3455" s="49"/>
      <c r="AF3455" s="44"/>
      <c r="AQ3455" s="44"/>
      <c r="AS3455" s="44"/>
      <c r="BM3455" s="44"/>
    </row>
    <row r="3456" spans="3:65" ht="12" customHeight="1">
      <c r="C3456" s="63"/>
      <c r="AB3456" s="49"/>
      <c r="AF3456" s="44"/>
      <c r="AQ3456" s="44"/>
      <c r="AS3456" s="44"/>
      <c r="BM3456" s="44"/>
    </row>
    <row r="3457" spans="3:65" ht="12" customHeight="1">
      <c r="C3457" s="63"/>
      <c r="AB3457" s="49"/>
      <c r="AF3457" s="44"/>
      <c r="AQ3457" s="44"/>
      <c r="AS3457" s="44"/>
      <c r="BM3457" s="44"/>
    </row>
    <row r="3458" spans="3:65" ht="12" customHeight="1">
      <c r="C3458" s="63"/>
      <c r="AB3458" s="49"/>
      <c r="AF3458" s="44"/>
      <c r="AQ3458" s="44"/>
      <c r="AS3458" s="44"/>
      <c r="BM3458" s="44"/>
    </row>
    <row r="3459" spans="3:65" ht="12" customHeight="1">
      <c r="C3459" s="63"/>
      <c r="AB3459" s="49"/>
      <c r="AF3459" s="44"/>
      <c r="AQ3459" s="44"/>
      <c r="AS3459" s="44"/>
      <c r="BM3459" s="44"/>
    </row>
    <row r="3460" spans="3:65" ht="12" customHeight="1">
      <c r="C3460" s="63"/>
      <c r="AB3460" s="49"/>
      <c r="AF3460" s="44"/>
      <c r="AQ3460" s="44"/>
      <c r="AS3460" s="44"/>
      <c r="BM3460" s="44"/>
    </row>
    <row r="3461" spans="3:65" ht="12" customHeight="1">
      <c r="C3461" s="63"/>
      <c r="AB3461" s="49"/>
      <c r="AF3461" s="44"/>
      <c r="AQ3461" s="44"/>
      <c r="AS3461" s="44"/>
      <c r="BM3461" s="44"/>
    </row>
    <row r="3462" spans="3:65" ht="12" customHeight="1">
      <c r="C3462" s="63"/>
      <c r="AB3462" s="49"/>
      <c r="AF3462" s="44"/>
      <c r="AQ3462" s="44"/>
      <c r="AS3462" s="44"/>
      <c r="BM3462" s="44"/>
    </row>
    <row r="3463" spans="3:65" ht="12" customHeight="1">
      <c r="C3463" s="63"/>
      <c r="AB3463" s="49"/>
      <c r="AF3463" s="44"/>
      <c r="AQ3463" s="44"/>
      <c r="AS3463" s="44"/>
      <c r="BM3463" s="44"/>
    </row>
    <row r="3464" spans="3:65" ht="12" customHeight="1">
      <c r="C3464" s="63"/>
      <c r="AB3464" s="49"/>
      <c r="AF3464" s="44"/>
      <c r="AQ3464" s="44"/>
      <c r="AS3464" s="44"/>
      <c r="BM3464" s="44"/>
    </row>
    <row r="3465" spans="3:65" ht="12" customHeight="1">
      <c r="C3465" s="63"/>
      <c r="AB3465" s="49"/>
      <c r="AF3465" s="44"/>
      <c r="AQ3465" s="44"/>
      <c r="AS3465" s="44"/>
      <c r="BM3465" s="44"/>
    </row>
    <row r="3466" spans="3:65" ht="12" customHeight="1">
      <c r="C3466" s="63"/>
      <c r="AB3466" s="49"/>
      <c r="AF3466" s="44"/>
      <c r="AQ3466" s="44"/>
      <c r="AS3466" s="44"/>
      <c r="BM3466" s="44"/>
    </row>
    <row r="3467" spans="3:65" ht="12" customHeight="1">
      <c r="C3467" s="63"/>
      <c r="AB3467" s="49"/>
      <c r="AF3467" s="44"/>
      <c r="AQ3467" s="44"/>
      <c r="AS3467" s="44"/>
      <c r="BM3467" s="44"/>
    </row>
    <row r="3468" spans="3:65" ht="12" customHeight="1">
      <c r="C3468" s="63"/>
      <c r="AB3468" s="49"/>
      <c r="AF3468" s="44"/>
      <c r="AQ3468" s="44"/>
      <c r="AS3468" s="44"/>
      <c r="BM3468" s="44"/>
    </row>
    <row r="3469" spans="3:65" ht="12" customHeight="1">
      <c r="C3469" s="63"/>
      <c r="AB3469" s="49"/>
      <c r="AF3469" s="44"/>
      <c r="AQ3469" s="44"/>
      <c r="AS3469" s="44"/>
      <c r="BM3469" s="44"/>
    </row>
    <row r="3470" spans="3:65" ht="12" customHeight="1">
      <c r="C3470" s="63"/>
      <c r="AB3470" s="49"/>
      <c r="AF3470" s="44"/>
      <c r="AQ3470" s="44"/>
      <c r="AS3470" s="44"/>
      <c r="BM3470" s="44"/>
    </row>
    <row r="3471" spans="3:65" ht="12" customHeight="1">
      <c r="C3471" s="63"/>
      <c r="AB3471" s="49"/>
      <c r="AF3471" s="44"/>
      <c r="AQ3471" s="44"/>
      <c r="AS3471" s="44"/>
      <c r="BM3471" s="44"/>
    </row>
    <row r="3472" spans="3:65" ht="12" customHeight="1">
      <c r="C3472" s="63"/>
      <c r="AB3472" s="49"/>
      <c r="AF3472" s="44"/>
      <c r="AQ3472" s="44"/>
      <c r="AS3472" s="44"/>
      <c r="BM3472" s="44"/>
    </row>
    <row r="3473" spans="3:65" ht="12" customHeight="1">
      <c r="C3473" s="63"/>
      <c r="AB3473" s="49"/>
      <c r="AF3473" s="44"/>
      <c r="AQ3473" s="44"/>
      <c r="AS3473" s="44"/>
      <c r="BM3473" s="44"/>
    </row>
    <row r="3474" spans="3:65" ht="12" customHeight="1">
      <c r="C3474" s="63"/>
      <c r="AB3474" s="49"/>
      <c r="AF3474" s="44"/>
      <c r="AQ3474" s="44"/>
      <c r="AS3474" s="44"/>
      <c r="BM3474" s="44"/>
    </row>
    <row r="3475" spans="3:65" ht="12" customHeight="1">
      <c r="C3475" s="63"/>
      <c r="AB3475" s="49"/>
      <c r="AF3475" s="44"/>
      <c r="AQ3475" s="44"/>
      <c r="AS3475" s="44"/>
      <c r="BM3475" s="44"/>
    </row>
    <row r="3476" spans="3:65" ht="12" customHeight="1">
      <c r="C3476" s="63"/>
      <c r="AB3476" s="49"/>
      <c r="AF3476" s="44"/>
      <c r="AQ3476" s="44"/>
      <c r="AS3476" s="44"/>
      <c r="BM3476" s="44"/>
    </row>
    <row r="3477" spans="3:65" ht="12" customHeight="1">
      <c r="C3477" s="63"/>
      <c r="AB3477" s="49"/>
      <c r="AF3477" s="44"/>
      <c r="AQ3477" s="44"/>
      <c r="AS3477" s="44"/>
      <c r="BM3477" s="44"/>
    </row>
    <row r="3478" spans="3:65" ht="12" customHeight="1">
      <c r="C3478" s="63"/>
      <c r="AB3478" s="49"/>
      <c r="AF3478" s="44"/>
      <c r="AQ3478" s="44"/>
      <c r="AS3478" s="44"/>
      <c r="BM3478" s="44"/>
    </row>
    <row r="3479" spans="3:65" ht="12" customHeight="1">
      <c r="C3479" s="63"/>
      <c r="AB3479" s="49"/>
      <c r="AF3479" s="44"/>
      <c r="AQ3479" s="44"/>
      <c r="AS3479" s="44"/>
      <c r="BM3479" s="44"/>
    </row>
    <row r="3480" spans="3:65" ht="12" customHeight="1">
      <c r="C3480" s="63"/>
      <c r="AB3480" s="49"/>
      <c r="AF3480" s="44"/>
      <c r="AQ3480" s="44"/>
      <c r="AS3480" s="44"/>
      <c r="BM3480" s="44"/>
    </row>
    <row r="3481" spans="3:65" ht="12" customHeight="1">
      <c r="C3481" s="63"/>
      <c r="AB3481" s="49"/>
      <c r="AF3481" s="44"/>
      <c r="AQ3481" s="44"/>
      <c r="AS3481" s="44"/>
      <c r="BM3481" s="44"/>
    </row>
    <row r="3482" spans="3:65" ht="12" customHeight="1">
      <c r="C3482" s="63"/>
      <c r="AB3482" s="49"/>
      <c r="AF3482" s="44"/>
      <c r="AQ3482" s="44"/>
      <c r="AS3482" s="44"/>
      <c r="BM3482" s="44"/>
    </row>
    <row r="3483" spans="3:65" ht="12" customHeight="1">
      <c r="C3483" s="63"/>
      <c r="AB3483" s="49"/>
      <c r="AF3483" s="44"/>
      <c r="AQ3483" s="44"/>
      <c r="AS3483" s="44"/>
      <c r="BM3483" s="44"/>
    </row>
    <row r="3484" spans="3:65" ht="12" customHeight="1">
      <c r="C3484" s="63"/>
      <c r="AB3484" s="49"/>
      <c r="AF3484" s="44"/>
      <c r="AQ3484" s="44"/>
      <c r="AS3484" s="44"/>
      <c r="BM3484" s="44"/>
    </row>
    <row r="3485" spans="3:65" ht="12" customHeight="1">
      <c r="C3485" s="63"/>
      <c r="AB3485" s="49"/>
      <c r="AF3485" s="44"/>
      <c r="AQ3485" s="44"/>
      <c r="AS3485" s="44"/>
      <c r="BM3485" s="44"/>
    </row>
    <row r="3486" spans="3:65" ht="12" customHeight="1">
      <c r="C3486" s="63"/>
      <c r="AB3486" s="49"/>
      <c r="AF3486" s="44"/>
      <c r="AQ3486" s="44"/>
      <c r="AS3486" s="44"/>
      <c r="BM3486" s="44"/>
    </row>
    <row r="3487" spans="3:65" ht="12" customHeight="1">
      <c r="C3487" s="63"/>
      <c r="AB3487" s="49"/>
      <c r="AF3487" s="44"/>
      <c r="AQ3487" s="44"/>
      <c r="AS3487" s="44"/>
      <c r="BM3487" s="44"/>
    </row>
    <row r="3488" spans="3:65" ht="12" customHeight="1">
      <c r="C3488" s="63"/>
      <c r="AB3488" s="49"/>
      <c r="AF3488" s="44"/>
      <c r="AQ3488" s="44"/>
      <c r="AS3488" s="44"/>
      <c r="BM3488" s="44"/>
    </row>
    <row r="3489" spans="3:65" ht="12" customHeight="1">
      <c r="C3489" s="63"/>
      <c r="AB3489" s="49"/>
      <c r="AF3489" s="44"/>
      <c r="AQ3489" s="44"/>
      <c r="AS3489" s="44"/>
      <c r="BM3489" s="44"/>
    </row>
    <row r="3490" spans="3:65" ht="12" customHeight="1">
      <c r="C3490" s="63"/>
      <c r="AB3490" s="49"/>
      <c r="AF3490" s="44"/>
      <c r="AQ3490" s="44"/>
      <c r="AS3490" s="44"/>
      <c r="BM3490" s="44"/>
    </row>
    <row r="3491" spans="3:65" ht="12" customHeight="1">
      <c r="C3491" s="63"/>
      <c r="AB3491" s="49"/>
      <c r="AF3491" s="44"/>
      <c r="AQ3491" s="44"/>
      <c r="AS3491" s="44"/>
      <c r="BM3491" s="44"/>
    </row>
    <row r="3492" spans="3:65" ht="12" customHeight="1">
      <c r="C3492" s="63"/>
      <c r="AB3492" s="49"/>
      <c r="AF3492" s="44"/>
      <c r="AQ3492" s="44"/>
      <c r="AS3492" s="44"/>
      <c r="BM3492" s="44"/>
    </row>
    <row r="3493" spans="3:65" ht="12" customHeight="1">
      <c r="C3493" s="63"/>
      <c r="AB3493" s="49"/>
      <c r="AF3493" s="44"/>
      <c r="AQ3493" s="44"/>
      <c r="AS3493" s="44"/>
      <c r="BM3493" s="44"/>
    </row>
    <row r="3494" spans="3:65" ht="12" customHeight="1">
      <c r="C3494" s="63"/>
      <c r="AB3494" s="49"/>
      <c r="AF3494" s="44"/>
      <c r="AQ3494" s="44"/>
      <c r="AS3494" s="44"/>
      <c r="BM3494" s="44"/>
    </row>
    <row r="3495" spans="3:65" ht="12" customHeight="1">
      <c r="C3495" s="63"/>
      <c r="AB3495" s="49"/>
      <c r="AF3495" s="44"/>
      <c r="AQ3495" s="44"/>
      <c r="AS3495" s="44"/>
      <c r="BM3495" s="44"/>
    </row>
    <row r="3496" spans="3:65" ht="12" customHeight="1">
      <c r="C3496" s="63"/>
      <c r="AB3496" s="49"/>
      <c r="AF3496" s="44"/>
      <c r="AQ3496" s="44"/>
      <c r="AS3496" s="44"/>
      <c r="BM3496" s="44"/>
    </row>
    <row r="3497" spans="3:65" ht="12" customHeight="1">
      <c r="C3497" s="63"/>
      <c r="AB3497" s="49"/>
      <c r="AF3497" s="44"/>
      <c r="AQ3497" s="44"/>
      <c r="AS3497" s="44"/>
      <c r="BM3497" s="44"/>
    </row>
    <row r="3498" spans="3:65" ht="12" customHeight="1">
      <c r="C3498" s="63"/>
      <c r="AB3498" s="49"/>
      <c r="AF3498" s="44"/>
      <c r="AQ3498" s="44"/>
      <c r="AS3498" s="44"/>
      <c r="BM3498" s="44"/>
    </row>
    <row r="3499" spans="3:65" ht="12" customHeight="1">
      <c r="C3499" s="63"/>
      <c r="AB3499" s="49"/>
      <c r="AF3499" s="44"/>
      <c r="AQ3499" s="44"/>
      <c r="AS3499" s="44"/>
      <c r="BM3499" s="44"/>
    </row>
    <row r="3500" spans="3:65" ht="12" customHeight="1">
      <c r="C3500" s="63"/>
      <c r="AB3500" s="49"/>
      <c r="AF3500" s="44"/>
      <c r="AQ3500" s="44"/>
      <c r="AS3500" s="44"/>
      <c r="BM3500" s="44"/>
    </row>
    <row r="3501" spans="3:65" ht="12" customHeight="1">
      <c r="C3501" s="63"/>
      <c r="AB3501" s="49"/>
      <c r="AF3501" s="44"/>
      <c r="AQ3501" s="44"/>
      <c r="AS3501" s="44"/>
      <c r="BM3501" s="44"/>
    </row>
    <row r="3502" spans="3:65" ht="12" customHeight="1">
      <c r="C3502" s="63"/>
      <c r="AB3502" s="49"/>
      <c r="AF3502" s="44"/>
      <c r="AQ3502" s="44"/>
      <c r="AS3502" s="44"/>
      <c r="BM3502" s="44"/>
    </row>
    <row r="3503" spans="3:65" ht="12" customHeight="1">
      <c r="C3503" s="63"/>
      <c r="AB3503" s="49"/>
      <c r="AF3503" s="44"/>
      <c r="AQ3503" s="44"/>
      <c r="AS3503" s="44"/>
      <c r="BM3503" s="44"/>
    </row>
    <row r="3504" spans="3:65" ht="12" customHeight="1">
      <c r="C3504" s="63"/>
      <c r="AB3504" s="49"/>
      <c r="AF3504" s="44"/>
      <c r="AQ3504" s="44"/>
      <c r="AS3504" s="44"/>
      <c r="BM3504" s="44"/>
    </row>
    <row r="3505" spans="3:65" ht="12" customHeight="1">
      <c r="C3505" s="63"/>
      <c r="AB3505" s="49"/>
      <c r="AF3505" s="44"/>
      <c r="AQ3505" s="44"/>
      <c r="AS3505" s="44"/>
      <c r="BM3505" s="44"/>
    </row>
    <row r="3506" spans="3:65" ht="12" customHeight="1">
      <c r="C3506" s="63"/>
      <c r="AB3506" s="49"/>
      <c r="AF3506" s="44"/>
      <c r="AQ3506" s="44"/>
      <c r="AS3506" s="44"/>
      <c r="BM3506" s="44"/>
    </row>
    <row r="3507" spans="3:65" ht="12" customHeight="1">
      <c r="C3507" s="63"/>
      <c r="AB3507" s="49"/>
      <c r="AF3507" s="44"/>
      <c r="AQ3507" s="44"/>
      <c r="AS3507" s="44"/>
      <c r="BM3507" s="44"/>
    </row>
    <row r="3508" spans="3:65" ht="12" customHeight="1">
      <c r="C3508" s="63"/>
      <c r="AB3508" s="49"/>
      <c r="AF3508" s="44"/>
      <c r="AQ3508" s="44"/>
      <c r="AS3508" s="44"/>
      <c r="BM3508" s="44"/>
    </row>
    <row r="3509" spans="3:65" ht="12" customHeight="1">
      <c r="C3509" s="63"/>
      <c r="AB3509" s="49"/>
      <c r="AF3509" s="44"/>
      <c r="AQ3509" s="44"/>
      <c r="AS3509" s="44"/>
      <c r="BM3509" s="44"/>
    </row>
    <row r="3510" spans="3:65" ht="12" customHeight="1">
      <c r="C3510" s="63"/>
      <c r="AB3510" s="49"/>
      <c r="AF3510" s="44"/>
      <c r="AQ3510" s="44"/>
      <c r="AS3510" s="44"/>
      <c r="BM3510" s="44"/>
    </row>
    <row r="3511" spans="3:65" ht="12" customHeight="1">
      <c r="C3511" s="63"/>
      <c r="AB3511" s="49"/>
      <c r="AF3511" s="44"/>
      <c r="AQ3511" s="44"/>
      <c r="AS3511" s="44"/>
      <c r="BM3511" s="44"/>
    </row>
    <row r="3512" spans="3:65" ht="12" customHeight="1">
      <c r="C3512" s="63"/>
      <c r="AB3512" s="49"/>
      <c r="AF3512" s="44"/>
      <c r="AQ3512" s="44"/>
      <c r="AS3512" s="44"/>
      <c r="BM3512" s="44"/>
    </row>
    <row r="3513" spans="3:65" ht="12" customHeight="1">
      <c r="C3513" s="63"/>
      <c r="AB3513" s="49"/>
      <c r="AF3513" s="44"/>
      <c r="AQ3513" s="44"/>
      <c r="AS3513" s="44"/>
      <c r="BM3513" s="44"/>
    </row>
    <row r="3514" spans="3:65" ht="12" customHeight="1">
      <c r="C3514" s="63"/>
      <c r="AB3514" s="49"/>
      <c r="AF3514" s="44"/>
      <c r="AQ3514" s="44"/>
      <c r="AS3514" s="44"/>
      <c r="BM3514" s="44"/>
    </row>
    <row r="3515" spans="3:65" ht="12" customHeight="1">
      <c r="C3515" s="63"/>
      <c r="AB3515" s="49"/>
      <c r="AF3515" s="44"/>
      <c r="AQ3515" s="44"/>
      <c r="AS3515" s="44"/>
      <c r="BM3515" s="44"/>
    </row>
    <row r="3516" spans="3:65" ht="12" customHeight="1">
      <c r="C3516" s="63"/>
      <c r="AB3516" s="49"/>
      <c r="AF3516" s="44"/>
      <c r="AQ3516" s="44"/>
      <c r="AS3516" s="44"/>
      <c r="BM3516" s="44"/>
    </row>
    <row r="3517" spans="3:65" ht="12" customHeight="1">
      <c r="C3517" s="63"/>
      <c r="AB3517" s="49"/>
      <c r="AF3517" s="44"/>
      <c r="AQ3517" s="44"/>
      <c r="AS3517" s="44"/>
      <c r="BM3517" s="44"/>
    </row>
    <row r="3518" spans="3:65" ht="12" customHeight="1">
      <c r="C3518" s="63"/>
      <c r="AB3518" s="49"/>
      <c r="AF3518" s="44"/>
      <c r="AQ3518" s="44"/>
      <c r="AS3518" s="44"/>
      <c r="BM3518" s="44"/>
    </row>
    <row r="3519" spans="3:65" ht="12" customHeight="1">
      <c r="C3519" s="63"/>
      <c r="AB3519" s="49"/>
      <c r="AF3519" s="44"/>
      <c r="AQ3519" s="44"/>
      <c r="AS3519" s="44"/>
      <c r="BM3519" s="44"/>
    </row>
    <row r="3520" spans="3:65" ht="12" customHeight="1">
      <c r="C3520" s="63"/>
      <c r="AB3520" s="49"/>
      <c r="AF3520" s="44"/>
      <c r="AQ3520" s="44"/>
      <c r="AS3520" s="44"/>
      <c r="BM3520" s="44"/>
    </row>
    <row r="3521" spans="3:65" ht="12" customHeight="1">
      <c r="C3521" s="63"/>
      <c r="AB3521" s="49"/>
      <c r="AF3521" s="44"/>
      <c r="AQ3521" s="44"/>
      <c r="AS3521" s="44"/>
      <c r="BM3521" s="44"/>
    </row>
    <row r="3522" spans="3:65" ht="12" customHeight="1">
      <c r="C3522" s="63"/>
      <c r="AB3522" s="49"/>
      <c r="AF3522" s="44"/>
      <c r="AQ3522" s="44"/>
      <c r="AS3522" s="44"/>
      <c r="BM3522" s="44"/>
    </row>
    <row r="3523" spans="3:65" ht="12" customHeight="1">
      <c r="C3523" s="63"/>
      <c r="AB3523" s="49"/>
      <c r="AF3523" s="44"/>
      <c r="AQ3523" s="44"/>
      <c r="AS3523" s="44"/>
      <c r="BM3523" s="44"/>
    </row>
    <row r="3524" spans="3:65" ht="12" customHeight="1">
      <c r="C3524" s="63"/>
      <c r="AB3524" s="49"/>
      <c r="AF3524" s="44"/>
      <c r="AQ3524" s="44"/>
      <c r="AS3524" s="44"/>
      <c r="BM3524" s="44"/>
    </row>
    <row r="3525" spans="3:65" ht="12" customHeight="1">
      <c r="C3525" s="63"/>
      <c r="AB3525" s="49"/>
      <c r="AF3525" s="44"/>
      <c r="AQ3525" s="44"/>
      <c r="AS3525" s="44"/>
      <c r="BM3525" s="44"/>
    </row>
    <row r="3526" spans="3:65" ht="12" customHeight="1">
      <c r="C3526" s="63"/>
      <c r="AB3526" s="49"/>
      <c r="AF3526" s="44"/>
      <c r="AQ3526" s="44"/>
      <c r="AS3526" s="44"/>
      <c r="BM3526" s="44"/>
    </row>
    <row r="3527" spans="3:65" ht="12" customHeight="1">
      <c r="C3527" s="63"/>
      <c r="AB3527" s="49"/>
      <c r="AF3527" s="44"/>
      <c r="AQ3527" s="44"/>
      <c r="AS3527" s="44"/>
      <c r="BM3527" s="44"/>
    </row>
    <row r="3528" spans="3:65" ht="12" customHeight="1">
      <c r="C3528" s="63"/>
      <c r="AB3528" s="49"/>
      <c r="AF3528" s="44"/>
      <c r="AQ3528" s="44"/>
      <c r="AS3528" s="44"/>
      <c r="BM3528" s="44"/>
    </row>
    <row r="3529" spans="3:65" ht="12" customHeight="1">
      <c r="C3529" s="63"/>
      <c r="AB3529" s="49"/>
      <c r="AF3529" s="44"/>
      <c r="AQ3529" s="44"/>
      <c r="AS3529" s="44"/>
      <c r="BM3529" s="44"/>
    </row>
    <row r="3530" spans="3:65" ht="12" customHeight="1">
      <c r="C3530" s="63"/>
      <c r="AB3530" s="49"/>
      <c r="AF3530" s="44"/>
      <c r="AQ3530" s="44"/>
      <c r="AS3530" s="44"/>
      <c r="BM3530" s="44"/>
    </row>
    <row r="3531" spans="3:65" ht="12" customHeight="1">
      <c r="C3531" s="63"/>
      <c r="AB3531" s="49"/>
      <c r="AF3531" s="44"/>
      <c r="AQ3531" s="44"/>
      <c r="AS3531" s="44"/>
      <c r="BM3531" s="44"/>
    </row>
    <row r="3532" spans="3:65" ht="12" customHeight="1">
      <c r="C3532" s="63"/>
      <c r="AB3532" s="49"/>
      <c r="AF3532" s="44"/>
      <c r="AQ3532" s="44"/>
      <c r="AS3532" s="44"/>
      <c r="BM3532" s="44"/>
    </row>
    <row r="3533" spans="3:65" ht="12" customHeight="1">
      <c r="C3533" s="63"/>
      <c r="AB3533" s="49"/>
      <c r="AF3533" s="44"/>
      <c r="AQ3533" s="44"/>
      <c r="AS3533" s="44"/>
      <c r="BM3533" s="44"/>
    </row>
    <row r="3534" spans="3:65" ht="12" customHeight="1">
      <c r="C3534" s="63"/>
      <c r="AB3534" s="49"/>
      <c r="AF3534" s="44"/>
      <c r="AQ3534" s="44"/>
      <c r="AS3534" s="44"/>
      <c r="BM3534" s="44"/>
    </row>
    <row r="3535" spans="3:65" ht="12" customHeight="1">
      <c r="C3535" s="63"/>
      <c r="AB3535" s="49"/>
      <c r="AF3535" s="44"/>
      <c r="AQ3535" s="44"/>
      <c r="AS3535" s="44"/>
      <c r="BM3535" s="44"/>
    </row>
    <row r="3536" spans="3:65" ht="12" customHeight="1">
      <c r="C3536" s="63"/>
      <c r="AB3536" s="49"/>
      <c r="AF3536" s="44"/>
      <c r="AQ3536" s="44"/>
      <c r="AS3536" s="44"/>
      <c r="BM3536" s="44"/>
    </row>
    <row r="3537" spans="3:65" ht="12" customHeight="1">
      <c r="C3537" s="63"/>
      <c r="AB3537" s="49"/>
      <c r="AF3537" s="44"/>
      <c r="AQ3537" s="44"/>
      <c r="AS3537" s="44"/>
      <c r="BM3537" s="44"/>
    </row>
    <row r="3538" spans="3:65" ht="12" customHeight="1">
      <c r="C3538" s="63"/>
      <c r="AB3538" s="49"/>
      <c r="AF3538" s="44"/>
      <c r="AQ3538" s="44"/>
      <c r="AS3538" s="44"/>
      <c r="BM3538" s="44"/>
    </row>
    <row r="3539" spans="3:65" ht="12" customHeight="1">
      <c r="C3539" s="63"/>
      <c r="AB3539" s="49"/>
      <c r="AF3539" s="44"/>
      <c r="AQ3539" s="44"/>
      <c r="AS3539" s="44"/>
      <c r="BM3539" s="44"/>
    </row>
    <row r="3540" spans="3:65" ht="12" customHeight="1">
      <c r="C3540" s="63"/>
      <c r="AB3540" s="49"/>
      <c r="AF3540" s="44"/>
      <c r="AQ3540" s="44"/>
      <c r="AS3540" s="44"/>
      <c r="BM3540" s="44"/>
    </row>
    <row r="3541" spans="3:65" ht="12" customHeight="1">
      <c r="C3541" s="63"/>
      <c r="AB3541" s="49"/>
      <c r="AF3541" s="44"/>
      <c r="AQ3541" s="44"/>
      <c r="AS3541" s="44"/>
      <c r="BM3541" s="44"/>
    </row>
    <row r="3542" spans="3:65" ht="12" customHeight="1">
      <c r="C3542" s="63"/>
      <c r="AB3542" s="49"/>
      <c r="AF3542" s="44"/>
      <c r="AQ3542" s="44"/>
      <c r="AS3542" s="44"/>
      <c r="BM3542" s="44"/>
    </row>
    <row r="3543" spans="3:65" ht="12" customHeight="1">
      <c r="C3543" s="63"/>
      <c r="AB3543" s="49"/>
      <c r="AF3543" s="44"/>
      <c r="AQ3543" s="44"/>
      <c r="AS3543" s="44"/>
      <c r="BM3543" s="44"/>
    </row>
    <row r="3544" spans="3:65" ht="12" customHeight="1">
      <c r="C3544" s="63"/>
      <c r="AB3544" s="49"/>
      <c r="AF3544" s="44"/>
      <c r="AQ3544" s="44"/>
      <c r="AS3544" s="44"/>
      <c r="BM3544" s="44"/>
    </row>
    <row r="3545" spans="3:65" ht="12" customHeight="1">
      <c r="C3545" s="63"/>
      <c r="AB3545" s="49"/>
      <c r="AF3545" s="44"/>
      <c r="AQ3545" s="44"/>
      <c r="AS3545" s="44"/>
      <c r="BM3545" s="44"/>
    </row>
    <row r="3546" spans="3:65" ht="12" customHeight="1">
      <c r="C3546" s="63"/>
      <c r="AB3546" s="49"/>
      <c r="AF3546" s="44"/>
      <c r="AQ3546" s="44"/>
      <c r="AS3546" s="44"/>
      <c r="BM3546" s="44"/>
    </row>
    <row r="3547" spans="3:65" ht="12" customHeight="1">
      <c r="C3547" s="63"/>
      <c r="AB3547" s="49"/>
      <c r="AF3547" s="44"/>
      <c r="AQ3547" s="44"/>
      <c r="AS3547" s="44"/>
      <c r="BM3547" s="44"/>
    </row>
    <row r="3548" spans="3:65" ht="12" customHeight="1">
      <c r="C3548" s="63"/>
      <c r="AB3548" s="49"/>
      <c r="AF3548" s="44"/>
      <c r="AQ3548" s="44"/>
      <c r="AS3548" s="44"/>
      <c r="BM3548" s="44"/>
    </row>
    <row r="3549" spans="3:65" ht="12" customHeight="1">
      <c r="C3549" s="63"/>
      <c r="AB3549" s="49"/>
      <c r="AF3549" s="44"/>
      <c r="AQ3549" s="44"/>
      <c r="AS3549" s="44"/>
      <c r="BM3549" s="44"/>
    </row>
    <row r="3550" spans="3:65" ht="12" customHeight="1">
      <c r="C3550" s="63"/>
      <c r="AB3550" s="49"/>
      <c r="AF3550" s="44"/>
      <c r="AQ3550" s="44"/>
      <c r="AS3550" s="44"/>
      <c r="BM3550" s="44"/>
    </row>
    <row r="3551" spans="3:65" ht="12" customHeight="1">
      <c r="C3551" s="63"/>
      <c r="AB3551" s="49"/>
      <c r="AF3551" s="44"/>
      <c r="AQ3551" s="44"/>
      <c r="AS3551" s="44"/>
      <c r="BM3551" s="44"/>
    </row>
    <row r="3552" spans="3:65" ht="12" customHeight="1">
      <c r="C3552" s="63"/>
      <c r="AB3552" s="49"/>
      <c r="AF3552" s="44"/>
      <c r="AQ3552" s="44"/>
      <c r="AS3552" s="44"/>
      <c r="BM3552" s="44"/>
    </row>
    <row r="3553" spans="3:65" ht="12" customHeight="1">
      <c r="C3553" s="63"/>
      <c r="AB3553" s="49"/>
      <c r="AF3553" s="44"/>
      <c r="AQ3553" s="44"/>
      <c r="AS3553" s="44"/>
      <c r="BM3553" s="44"/>
    </row>
    <row r="3554" spans="3:65" ht="12" customHeight="1">
      <c r="C3554" s="63"/>
      <c r="AB3554" s="49"/>
      <c r="AF3554" s="44"/>
      <c r="AQ3554" s="44"/>
      <c r="AS3554" s="44"/>
      <c r="BM3554" s="44"/>
    </row>
    <row r="3555" spans="3:65" ht="12" customHeight="1">
      <c r="C3555" s="63"/>
      <c r="AB3555" s="49"/>
      <c r="AF3555" s="44"/>
      <c r="AQ3555" s="44"/>
      <c r="AS3555" s="44"/>
      <c r="BM3555" s="44"/>
    </row>
    <row r="3556" spans="3:65" ht="12" customHeight="1">
      <c r="C3556" s="63"/>
      <c r="AB3556" s="49"/>
      <c r="AF3556" s="44"/>
      <c r="AQ3556" s="44"/>
      <c r="AS3556" s="44"/>
      <c r="BM3556" s="44"/>
    </row>
    <row r="3557" spans="3:65" ht="12" customHeight="1">
      <c r="C3557" s="63"/>
      <c r="AB3557" s="49"/>
      <c r="AF3557" s="44"/>
      <c r="AQ3557" s="44"/>
      <c r="AS3557" s="44"/>
      <c r="BM3557" s="44"/>
    </row>
    <row r="3558" spans="3:65" ht="12" customHeight="1">
      <c r="C3558" s="63"/>
      <c r="AB3558" s="49"/>
      <c r="AF3558" s="44"/>
      <c r="AQ3558" s="44"/>
      <c r="AS3558" s="44"/>
      <c r="BM3558" s="44"/>
    </row>
    <row r="3559" spans="3:65" ht="12" customHeight="1">
      <c r="C3559" s="63"/>
      <c r="AB3559" s="49"/>
      <c r="AF3559" s="44"/>
      <c r="AQ3559" s="44"/>
      <c r="AS3559" s="44"/>
      <c r="BM3559" s="44"/>
    </row>
    <row r="3560" spans="3:65" ht="12" customHeight="1">
      <c r="C3560" s="63"/>
      <c r="AB3560" s="49"/>
      <c r="AF3560" s="44"/>
      <c r="AQ3560" s="44"/>
      <c r="AS3560" s="44"/>
      <c r="BM3560" s="44"/>
    </row>
    <row r="3561" spans="3:65" ht="12" customHeight="1">
      <c r="C3561" s="63"/>
      <c r="AB3561" s="49"/>
      <c r="AF3561" s="44"/>
      <c r="AQ3561" s="44"/>
      <c r="AS3561" s="44"/>
      <c r="BM3561" s="44"/>
    </row>
    <row r="3562" spans="3:65" ht="12" customHeight="1">
      <c r="C3562" s="63"/>
      <c r="AB3562" s="49"/>
      <c r="AF3562" s="44"/>
      <c r="AQ3562" s="44"/>
      <c r="AS3562" s="44"/>
      <c r="BM3562" s="44"/>
    </row>
    <row r="3563" spans="3:65" ht="12" customHeight="1">
      <c r="C3563" s="63"/>
      <c r="AB3563" s="49"/>
      <c r="AF3563" s="44"/>
      <c r="AQ3563" s="44"/>
      <c r="AS3563" s="44"/>
      <c r="BM3563" s="44"/>
    </row>
    <row r="3564" spans="3:65" ht="12" customHeight="1">
      <c r="C3564" s="63"/>
      <c r="AB3564" s="49"/>
      <c r="AF3564" s="44"/>
      <c r="AQ3564" s="44"/>
      <c r="AS3564" s="44"/>
      <c r="BM3564" s="44"/>
    </row>
    <row r="3565" spans="3:65" ht="12" customHeight="1">
      <c r="C3565" s="63"/>
      <c r="AB3565" s="49"/>
      <c r="AF3565" s="44"/>
      <c r="AQ3565" s="44"/>
      <c r="AS3565" s="44"/>
      <c r="BM3565" s="44"/>
    </row>
    <row r="3566" spans="3:65" ht="12" customHeight="1">
      <c r="C3566" s="63"/>
      <c r="AB3566" s="49"/>
      <c r="AF3566" s="44"/>
      <c r="AQ3566" s="44"/>
      <c r="AS3566" s="44"/>
      <c r="BM3566" s="44"/>
    </row>
    <row r="3567" spans="3:65" ht="12" customHeight="1">
      <c r="C3567" s="63"/>
      <c r="AB3567" s="49"/>
      <c r="AF3567" s="44"/>
      <c r="AQ3567" s="44"/>
      <c r="AS3567" s="44"/>
      <c r="BM3567" s="44"/>
    </row>
    <row r="3568" spans="3:65" ht="12" customHeight="1">
      <c r="C3568" s="63"/>
      <c r="AB3568" s="49"/>
      <c r="AF3568" s="44"/>
      <c r="AQ3568" s="44"/>
      <c r="AS3568" s="44"/>
      <c r="BM3568" s="44"/>
    </row>
    <row r="3569" spans="3:65" ht="12" customHeight="1">
      <c r="C3569" s="63"/>
      <c r="AB3569" s="49"/>
      <c r="AF3569" s="44"/>
      <c r="AQ3569" s="44"/>
      <c r="AS3569" s="44"/>
      <c r="BM3569" s="44"/>
    </row>
    <row r="3570" spans="3:65" ht="12" customHeight="1">
      <c r="C3570" s="63"/>
      <c r="AB3570" s="49"/>
      <c r="AF3570" s="44"/>
      <c r="AQ3570" s="44"/>
      <c r="AS3570" s="44"/>
      <c r="BM3570" s="44"/>
    </row>
    <row r="3571" spans="3:65" ht="12" customHeight="1">
      <c r="C3571" s="63"/>
      <c r="AB3571" s="49"/>
      <c r="AF3571" s="44"/>
      <c r="AQ3571" s="44"/>
      <c r="AS3571" s="44"/>
      <c r="BM3571" s="44"/>
    </row>
    <row r="3572" spans="3:65" ht="12" customHeight="1">
      <c r="C3572" s="63"/>
      <c r="AB3572" s="49"/>
      <c r="AF3572" s="44"/>
      <c r="AQ3572" s="44"/>
      <c r="AS3572" s="44"/>
      <c r="BM3572" s="44"/>
    </row>
    <row r="3573" spans="3:65" ht="12" customHeight="1">
      <c r="C3573" s="63"/>
      <c r="AB3573" s="49"/>
      <c r="AF3573" s="44"/>
      <c r="AQ3573" s="44"/>
      <c r="AS3573" s="44"/>
      <c r="BM3573" s="44"/>
    </row>
    <row r="3574" spans="3:65" ht="12" customHeight="1">
      <c r="C3574" s="63"/>
      <c r="AB3574" s="49"/>
      <c r="AF3574" s="44"/>
      <c r="AQ3574" s="44"/>
      <c r="AS3574" s="44"/>
      <c r="BM3574" s="44"/>
    </row>
    <row r="3575" spans="3:65" ht="12" customHeight="1">
      <c r="C3575" s="63"/>
      <c r="AB3575" s="49"/>
      <c r="AF3575" s="44"/>
      <c r="AQ3575" s="44"/>
      <c r="AS3575" s="44"/>
      <c r="BM3575" s="44"/>
    </row>
    <row r="3576" spans="3:65" ht="12" customHeight="1">
      <c r="C3576" s="63"/>
      <c r="AB3576" s="49"/>
      <c r="AF3576" s="44"/>
      <c r="AQ3576" s="44"/>
      <c r="AS3576" s="44"/>
      <c r="BM3576" s="44"/>
    </row>
    <row r="3577" spans="3:65" ht="12" customHeight="1">
      <c r="C3577" s="63"/>
      <c r="AB3577" s="49"/>
      <c r="AF3577" s="44"/>
      <c r="AQ3577" s="44"/>
      <c r="AS3577" s="44"/>
      <c r="BM3577" s="44"/>
    </row>
    <row r="3578" spans="3:65" ht="12" customHeight="1">
      <c r="C3578" s="63"/>
      <c r="AB3578" s="49"/>
      <c r="AF3578" s="44"/>
      <c r="AQ3578" s="44"/>
      <c r="AS3578" s="44"/>
      <c r="BM3578" s="44"/>
    </row>
    <row r="3579" spans="3:65" ht="12" customHeight="1">
      <c r="C3579" s="63"/>
      <c r="AB3579" s="49"/>
      <c r="AF3579" s="44"/>
      <c r="AQ3579" s="44"/>
      <c r="AS3579" s="44"/>
      <c r="BM3579" s="44"/>
    </row>
    <row r="3580" spans="3:65" ht="12" customHeight="1">
      <c r="C3580" s="63"/>
      <c r="AB3580" s="49"/>
      <c r="AF3580" s="44"/>
      <c r="AQ3580" s="44"/>
      <c r="AS3580" s="44"/>
      <c r="BM3580" s="44"/>
    </row>
    <row r="3581" spans="3:65" ht="12" customHeight="1">
      <c r="C3581" s="63"/>
      <c r="AB3581" s="49"/>
      <c r="AF3581" s="44"/>
      <c r="AQ3581" s="44"/>
      <c r="AS3581" s="44"/>
      <c r="BM3581" s="44"/>
    </row>
    <row r="3582" spans="3:65" ht="12" customHeight="1">
      <c r="C3582" s="63"/>
      <c r="AB3582" s="49"/>
      <c r="AF3582" s="44"/>
      <c r="AQ3582" s="44"/>
      <c r="AS3582" s="44"/>
      <c r="BM3582" s="44"/>
    </row>
    <row r="3583" spans="3:65" ht="12" customHeight="1">
      <c r="C3583" s="63"/>
      <c r="AB3583" s="49"/>
      <c r="AF3583" s="44"/>
      <c r="AQ3583" s="44"/>
      <c r="AS3583" s="44"/>
      <c r="BM3583" s="44"/>
    </row>
    <row r="3584" spans="3:65" ht="12" customHeight="1">
      <c r="C3584" s="63"/>
      <c r="AB3584" s="49"/>
      <c r="AF3584" s="44"/>
      <c r="AQ3584" s="44"/>
      <c r="AS3584" s="44"/>
      <c r="BM3584" s="44"/>
    </row>
    <row r="3585" spans="3:65" ht="12" customHeight="1">
      <c r="C3585" s="63"/>
      <c r="AB3585" s="49"/>
      <c r="AF3585" s="44"/>
      <c r="AQ3585" s="44"/>
      <c r="AS3585" s="44"/>
      <c r="BM3585" s="44"/>
    </row>
    <row r="3586" spans="3:65" ht="12" customHeight="1">
      <c r="C3586" s="63"/>
      <c r="AB3586" s="49"/>
      <c r="AF3586" s="44"/>
      <c r="AQ3586" s="44"/>
      <c r="AS3586" s="44"/>
      <c r="BM3586" s="44"/>
    </row>
    <row r="3587" spans="3:65" ht="12" customHeight="1">
      <c r="C3587" s="63"/>
      <c r="AB3587" s="49"/>
      <c r="AF3587" s="44"/>
      <c r="AQ3587" s="44"/>
      <c r="AS3587" s="44"/>
      <c r="BM3587" s="44"/>
    </row>
    <row r="3588" spans="3:65" ht="12" customHeight="1">
      <c r="C3588" s="63"/>
      <c r="AB3588" s="49"/>
      <c r="AF3588" s="44"/>
      <c r="AQ3588" s="44"/>
      <c r="AS3588" s="44"/>
      <c r="BM3588" s="44"/>
    </row>
    <row r="3589" spans="3:65" ht="12" customHeight="1">
      <c r="C3589" s="63"/>
      <c r="AB3589" s="49"/>
      <c r="AF3589" s="44"/>
      <c r="AQ3589" s="44"/>
      <c r="AS3589" s="44"/>
      <c r="BM3589" s="44"/>
    </row>
    <row r="3590" spans="3:65" ht="12" customHeight="1">
      <c r="C3590" s="63"/>
      <c r="AB3590" s="49"/>
      <c r="AF3590" s="44"/>
      <c r="AQ3590" s="44"/>
      <c r="AS3590" s="44"/>
      <c r="BM3590" s="44"/>
    </row>
    <row r="3591" spans="3:65" ht="12" customHeight="1">
      <c r="C3591" s="63"/>
      <c r="AB3591" s="49"/>
      <c r="AF3591" s="44"/>
      <c r="AQ3591" s="44"/>
      <c r="AS3591" s="44"/>
      <c r="BM3591" s="44"/>
    </row>
    <row r="3592" spans="3:65" ht="12" customHeight="1">
      <c r="C3592" s="63"/>
      <c r="AB3592" s="49"/>
      <c r="AF3592" s="44"/>
      <c r="AQ3592" s="44"/>
      <c r="AS3592" s="44"/>
      <c r="BM3592" s="44"/>
    </row>
    <row r="3593" spans="3:65" ht="12" customHeight="1">
      <c r="C3593" s="63"/>
      <c r="AB3593" s="49"/>
      <c r="AF3593" s="44"/>
      <c r="AQ3593" s="44"/>
      <c r="AS3593" s="44"/>
      <c r="BM3593" s="44"/>
    </row>
    <row r="3594" spans="3:65" ht="12" customHeight="1">
      <c r="C3594" s="63"/>
      <c r="AB3594" s="49"/>
      <c r="AF3594" s="44"/>
      <c r="AQ3594" s="44"/>
      <c r="AS3594" s="44"/>
      <c r="BM3594" s="44"/>
    </row>
    <row r="3595" spans="3:65" ht="12" customHeight="1">
      <c r="C3595" s="63"/>
      <c r="AB3595" s="49"/>
      <c r="AF3595" s="44"/>
      <c r="AQ3595" s="44"/>
      <c r="AS3595" s="44"/>
      <c r="BM3595" s="44"/>
    </row>
    <row r="3596" spans="3:65" ht="12" customHeight="1">
      <c r="C3596" s="63"/>
      <c r="AB3596" s="49"/>
      <c r="AF3596" s="44"/>
      <c r="AQ3596" s="44"/>
      <c r="AS3596" s="44"/>
      <c r="BM3596" s="44"/>
    </row>
    <row r="3597" spans="3:65" ht="12" customHeight="1">
      <c r="C3597" s="63"/>
      <c r="AB3597" s="49"/>
      <c r="AF3597" s="44"/>
      <c r="AQ3597" s="44"/>
      <c r="AS3597" s="44"/>
      <c r="BM3597" s="44"/>
    </row>
    <row r="3598" spans="3:65" ht="12" customHeight="1">
      <c r="C3598" s="63"/>
      <c r="AB3598" s="49"/>
      <c r="AF3598" s="44"/>
      <c r="AQ3598" s="44"/>
      <c r="AS3598" s="44"/>
      <c r="BM3598" s="44"/>
    </row>
    <row r="3599" spans="3:65" ht="12" customHeight="1">
      <c r="C3599" s="63"/>
      <c r="AB3599" s="49"/>
      <c r="AF3599" s="44"/>
      <c r="AQ3599" s="44"/>
      <c r="AS3599" s="44"/>
      <c r="BM3599" s="44"/>
    </row>
    <row r="3600" spans="3:65" ht="12" customHeight="1">
      <c r="C3600" s="63"/>
      <c r="AB3600" s="49"/>
      <c r="AF3600" s="44"/>
      <c r="AQ3600" s="44"/>
      <c r="AS3600" s="44"/>
      <c r="BM3600" s="44"/>
    </row>
    <row r="3601" spans="3:65" ht="12" customHeight="1">
      <c r="C3601" s="63"/>
      <c r="AB3601" s="49"/>
      <c r="AF3601" s="44"/>
      <c r="AQ3601" s="44"/>
      <c r="AS3601" s="44"/>
      <c r="BM3601" s="44"/>
    </row>
    <row r="3602" spans="3:65" ht="12" customHeight="1">
      <c r="C3602" s="63"/>
      <c r="AB3602" s="49"/>
      <c r="AF3602" s="44"/>
      <c r="AQ3602" s="44"/>
      <c r="AS3602" s="44"/>
      <c r="BM3602" s="44"/>
    </row>
    <row r="3603" spans="3:65" ht="12" customHeight="1">
      <c r="C3603" s="63"/>
      <c r="AB3603" s="49"/>
      <c r="AF3603" s="44"/>
      <c r="AQ3603" s="44"/>
      <c r="AS3603" s="44"/>
      <c r="BM3603" s="44"/>
    </row>
    <row r="3604" spans="3:65" ht="12" customHeight="1">
      <c r="C3604" s="63"/>
      <c r="AB3604" s="49"/>
      <c r="AF3604" s="44"/>
      <c r="AQ3604" s="44"/>
      <c r="AS3604" s="44"/>
      <c r="BM3604" s="44"/>
    </row>
    <row r="3605" spans="3:65" ht="12" customHeight="1">
      <c r="C3605" s="63"/>
      <c r="AB3605" s="49"/>
      <c r="AF3605" s="44"/>
      <c r="AQ3605" s="44"/>
      <c r="AS3605" s="44"/>
      <c r="BM3605" s="44"/>
    </row>
    <row r="3606" spans="3:65" ht="12" customHeight="1">
      <c r="C3606" s="63"/>
      <c r="AB3606" s="49"/>
      <c r="AF3606" s="44"/>
      <c r="AQ3606" s="44"/>
      <c r="AS3606" s="44"/>
      <c r="BM3606" s="44"/>
    </row>
    <row r="3607" spans="3:65" ht="12" customHeight="1">
      <c r="C3607" s="63"/>
      <c r="AB3607" s="49"/>
      <c r="AF3607" s="44"/>
      <c r="AQ3607" s="44"/>
      <c r="AS3607" s="44"/>
      <c r="BM3607" s="44"/>
    </row>
    <row r="3608" spans="3:65" ht="12" customHeight="1">
      <c r="C3608" s="63"/>
      <c r="AB3608" s="49"/>
      <c r="AF3608" s="44"/>
      <c r="AQ3608" s="44"/>
      <c r="AS3608" s="44"/>
      <c r="BM3608" s="44"/>
    </row>
    <row r="3609" spans="3:65" ht="12" customHeight="1">
      <c r="C3609" s="63"/>
      <c r="AB3609" s="49"/>
      <c r="AF3609" s="44"/>
      <c r="AQ3609" s="44"/>
      <c r="AS3609" s="44"/>
      <c r="BM3609" s="44"/>
    </row>
    <row r="3610" spans="3:65" ht="12" customHeight="1">
      <c r="C3610" s="63"/>
      <c r="AB3610" s="49"/>
      <c r="AF3610" s="44"/>
      <c r="AQ3610" s="44"/>
      <c r="AS3610" s="44"/>
      <c r="BM3610" s="44"/>
    </row>
    <row r="3611" spans="3:65" ht="12" customHeight="1">
      <c r="C3611" s="63"/>
      <c r="AB3611" s="49"/>
      <c r="AF3611" s="44"/>
      <c r="AQ3611" s="44"/>
      <c r="AS3611" s="44"/>
      <c r="BM3611" s="44"/>
    </row>
    <row r="3612" spans="3:65" ht="12" customHeight="1">
      <c r="C3612" s="63"/>
      <c r="AB3612" s="49"/>
      <c r="AF3612" s="44"/>
      <c r="AQ3612" s="44"/>
      <c r="AS3612" s="44"/>
      <c r="BM3612" s="44"/>
    </row>
    <row r="3613" spans="3:65" ht="12" customHeight="1">
      <c r="C3613" s="63"/>
      <c r="AB3613" s="49"/>
      <c r="AF3613" s="44"/>
      <c r="AQ3613" s="44"/>
      <c r="AS3613" s="44"/>
      <c r="BM3613" s="44"/>
    </row>
    <row r="3614" spans="3:65" ht="12" customHeight="1">
      <c r="C3614" s="63"/>
      <c r="AB3614" s="49"/>
      <c r="AF3614" s="44"/>
      <c r="AQ3614" s="44"/>
      <c r="AS3614" s="44"/>
      <c r="BM3614" s="44"/>
    </row>
    <row r="3615" spans="3:65" ht="12" customHeight="1">
      <c r="C3615" s="63"/>
      <c r="AB3615" s="49"/>
      <c r="AF3615" s="44"/>
      <c r="AQ3615" s="44"/>
      <c r="AS3615" s="44"/>
      <c r="BM3615" s="44"/>
    </row>
    <row r="3616" spans="3:65" ht="12" customHeight="1">
      <c r="C3616" s="63"/>
      <c r="AB3616" s="49"/>
      <c r="AF3616" s="44"/>
      <c r="AQ3616" s="44"/>
      <c r="AS3616" s="44"/>
      <c r="BM3616" s="44"/>
    </row>
    <row r="3617" spans="3:65" ht="12" customHeight="1">
      <c r="C3617" s="63"/>
      <c r="AB3617" s="49"/>
      <c r="AF3617" s="44"/>
      <c r="AQ3617" s="44"/>
      <c r="AS3617" s="44"/>
      <c r="BM3617" s="44"/>
    </row>
    <row r="3618" spans="3:65" ht="12" customHeight="1">
      <c r="C3618" s="63"/>
      <c r="AB3618" s="49"/>
      <c r="AF3618" s="44"/>
      <c r="AQ3618" s="44"/>
      <c r="AS3618" s="44"/>
      <c r="BM3618" s="44"/>
    </row>
    <row r="3619" spans="3:65" ht="12" customHeight="1">
      <c r="C3619" s="63"/>
      <c r="AB3619" s="49"/>
      <c r="AF3619" s="44"/>
      <c r="AQ3619" s="44"/>
      <c r="AS3619" s="44"/>
      <c r="BM3619" s="44"/>
    </row>
    <row r="3620" spans="3:65" ht="12" customHeight="1">
      <c r="C3620" s="63"/>
      <c r="AB3620" s="49"/>
      <c r="AF3620" s="44"/>
      <c r="AQ3620" s="44"/>
      <c r="AS3620" s="44"/>
      <c r="BM3620" s="44"/>
    </row>
    <row r="3621" spans="3:65" ht="12" customHeight="1">
      <c r="C3621" s="63"/>
      <c r="AB3621" s="49"/>
      <c r="AF3621" s="44"/>
      <c r="AQ3621" s="44"/>
      <c r="AS3621" s="44"/>
      <c r="BM3621" s="44"/>
    </row>
    <row r="3622" spans="3:65" ht="12" customHeight="1">
      <c r="C3622" s="63"/>
      <c r="AB3622" s="49"/>
      <c r="AF3622" s="44"/>
      <c r="AQ3622" s="44"/>
      <c r="AS3622" s="44"/>
      <c r="BM3622" s="44"/>
    </row>
    <row r="3623" spans="3:65" ht="12" customHeight="1">
      <c r="C3623" s="63"/>
      <c r="AB3623" s="49"/>
      <c r="AF3623" s="44"/>
      <c r="AQ3623" s="44"/>
      <c r="AS3623" s="44"/>
      <c r="BM3623" s="44"/>
    </row>
    <row r="3624" spans="3:65" ht="12" customHeight="1">
      <c r="C3624" s="63"/>
      <c r="AB3624" s="49"/>
      <c r="AF3624" s="44"/>
      <c r="AQ3624" s="44"/>
      <c r="AS3624" s="44"/>
      <c r="BM3624" s="44"/>
    </row>
    <row r="3625" spans="3:65" ht="12" customHeight="1">
      <c r="C3625" s="63"/>
      <c r="AB3625" s="49"/>
      <c r="AF3625" s="44"/>
      <c r="AQ3625" s="44"/>
      <c r="AS3625" s="44"/>
      <c r="BM3625" s="44"/>
    </row>
    <row r="3626" spans="3:65" ht="12" customHeight="1">
      <c r="C3626" s="63"/>
      <c r="AB3626" s="49"/>
      <c r="AF3626" s="44"/>
      <c r="AQ3626" s="44"/>
      <c r="AS3626" s="44"/>
      <c r="BM3626" s="44"/>
    </row>
    <row r="3627" spans="3:65" ht="12" customHeight="1">
      <c r="C3627" s="63"/>
      <c r="AB3627" s="49"/>
      <c r="AF3627" s="44"/>
      <c r="AQ3627" s="44"/>
      <c r="AS3627" s="44"/>
      <c r="BM3627" s="44"/>
    </row>
    <row r="3628" spans="3:65" ht="12" customHeight="1">
      <c r="C3628" s="63"/>
      <c r="AB3628" s="49"/>
      <c r="AF3628" s="44"/>
      <c r="AQ3628" s="44"/>
      <c r="AS3628" s="44"/>
      <c r="BM3628" s="44"/>
    </row>
    <row r="3629" spans="3:65" ht="12" customHeight="1">
      <c r="C3629" s="63"/>
      <c r="AB3629" s="49"/>
      <c r="AF3629" s="44"/>
      <c r="AQ3629" s="44"/>
      <c r="AS3629" s="44"/>
      <c r="BM3629" s="44"/>
    </row>
    <row r="3630" spans="3:65" ht="12" customHeight="1">
      <c r="C3630" s="63"/>
      <c r="AB3630" s="49"/>
      <c r="AF3630" s="44"/>
      <c r="AQ3630" s="44"/>
      <c r="AS3630" s="44"/>
      <c r="BM3630" s="44"/>
    </row>
    <row r="3631" spans="3:65" ht="12" customHeight="1">
      <c r="C3631" s="63"/>
      <c r="AB3631" s="49"/>
      <c r="AF3631" s="44"/>
      <c r="AQ3631" s="44"/>
      <c r="AS3631" s="44"/>
      <c r="BM3631" s="44"/>
    </row>
    <row r="3632" spans="3:65" ht="12" customHeight="1">
      <c r="C3632" s="63"/>
      <c r="AB3632" s="49"/>
      <c r="AF3632" s="44"/>
      <c r="AQ3632" s="44"/>
      <c r="AS3632" s="44"/>
      <c r="BM3632" s="44"/>
    </row>
    <row r="3633" spans="3:65" ht="12" customHeight="1">
      <c r="C3633" s="63"/>
      <c r="AB3633" s="49"/>
      <c r="AF3633" s="44"/>
      <c r="AQ3633" s="44"/>
      <c r="AS3633" s="44"/>
      <c r="BM3633" s="44"/>
    </row>
    <row r="3634" spans="3:65" ht="12" customHeight="1">
      <c r="C3634" s="63"/>
      <c r="AB3634" s="49"/>
      <c r="AF3634" s="44"/>
      <c r="AQ3634" s="44"/>
      <c r="AS3634" s="44"/>
      <c r="BM3634" s="44"/>
    </row>
    <row r="3635" spans="3:65" ht="12" customHeight="1">
      <c r="C3635" s="63"/>
      <c r="AB3635" s="49"/>
      <c r="AF3635" s="44"/>
      <c r="AQ3635" s="44"/>
      <c r="AS3635" s="44"/>
      <c r="BM3635" s="44"/>
    </row>
    <row r="3636" spans="3:65" ht="12" customHeight="1">
      <c r="C3636" s="63"/>
      <c r="AB3636" s="49"/>
      <c r="AF3636" s="44"/>
      <c r="AQ3636" s="44"/>
      <c r="AS3636" s="44"/>
      <c r="BM3636" s="44"/>
    </row>
    <row r="3637" spans="3:65" ht="12" customHeight="1">
      <c r="C3637" s="63"/>
      <c r="AB3637" s="49"/>
      <c r="AF3637" s="44"/>
      <c r="AQ3637" s="44"/>
      <c r="AS3637" s="44"/>
      <c r="BM3637" s="44"/>
    </row>
    <row r="3638" spans="3:65" ht="12" customHeight="1">
      <c r="C3638" s="63"/>
      <c r="AB3638" s="49"/>
      <c r="AF3638" s="44"/>
      <c r="AQ3638" s="44"/>
      <c r="AS3638" s="44"/>
      <c r="BM3638" s="44"/>
    </row>
    <row r="3639" spans="3:65" ht="12" customHeight="1">
      <c r="C3639" s="63"/>
      <c r="AB3639" s="49"/>
      <c r="AF3639" s="44"/>
      <c r="AQ3639" s="44"/>
      <c r="AS3639" s="44"/>
      <c r="BM3639" s="44"/>
    </row>
    <row r="3640" spans="3:65" ht="12" customHeight="1">
      <c r="C3640" s="63"/>
      <c r="AB3640" s="49"/>
      <c r="AF3640" s="44"/>
      <c r="AQ3640" s="44"/>
      <c r="AS3640" s="44"/>
      <c r="BM3640" s="44"/>
    </row>
    <row r="3641" spans="3:65" ht="12" customHeight="1">
      <c r="C3641" s="63"/>
      <c r="AB3641" s="49"/>
      <c r="AF3641" s="44"/>
      <c r="AQ3641" s="44"/>
      <c r="AS3641" s="44"/>
      <c r="BM3641" s="44"/>
    </row>
    <row r="3642" spans="3:65" ht="12" customHeight="1">
      <c r="C3642" s="63"/>
      <c r="AB3642" s="49"/>
      <c r="AF3642" s="44"/>
      <c r="AQ3642" s="44"/>
      <c r="AS3642" s="44"/>
      <c r="BM3642" s="44"/>
    </row>
    <row r="3643" spans="3:65" ht="12" customHeight="1">
      <c r="C3643" s="63"/>
      <c r="AB3643" s="49"/>
      <c r="AF3643" s="44"/>
      <c r="AQ3643" s="44"/>
      <c r="AS3643" s="44"/>
      <c r="BM3643" s="44"/>
    </row>
    <row r="3644" spans="3:65" ht="12" customHeight="1">
      <c r="C3644" s="63"/>
      <c r="AB3644" s="49"/>
      <c r="AF3644" s="44"/>
      <c r="AQ3644" s="44"/>
      <c r="AS3644" s="44"/>
      <c r="BM3644" s="44"/>
    </row>
    <row r="3645" spans="3:65" ht="12" customHeight="1">
      <c r="C3645" s="63"/>
      <c r="AB3645" s="49"/>
      <c r="AF3645" s="44"/>
      <c r="AQ3645" s="44"/>
      <c r="AS3645" s="44"/>
      <c r="BM3645" s="44"/>
    </row>
    <row r="3646" spans="3:65" ht="12" customHeight="1">
      <c r="C3646" s="63"/>
      <c r="AB3646" s="49"/>
      <c r="AF3646" s="44"/>
      <c r="AQ3646" s="44"/>
      <c r="AS3646" s="44"/>
      <c r="BM3646" s="44"/>
    </row>
    <row r="3647" spans="3:65" ht="12" customHeight="1">
      <c r="C3647" s="63"/>
      <c r="AB3647" s="49"/>
      <c r="AF3647" s="44"/>
      <c r="AQ3647" s="44"/>
      <c r="AS3647" s="44"/>
      <c r="BM3647" s="44"/>
    </row>
    <row r="3648" spans="3:65" ht="12" customHeight="1">
      <c r="C3648" s="63"/>
      <c r="AB3648" s="49"/>
      <c r="AF3648" s="44"/>
      <c r="AQ3648" s="44"/>
      <c r="AS3648" s="44"/>
      <c r="BM3648" s="44"/>
    </row>
    <row r="3649" spans="3:65" ht="12" customHeight="1">
      <c r="C3649" s="63"/>
      <c r="AB3649" s="49"/>
      <c r="AF3649" s="44"/>
      <c r="AQ3649" s="44"/>
      <c r="AS3649" s="44"/>
      <c r="BM3649" s="44"/>
    </row>
    <row r="3650" spans="3:65" ht="12" customHeight="1">
      <c r="C3650" s="63"/>
      <c r="AB3650" s="49"/>
      <c r="AF3650" s="44"/>
      <c r="AQ3650" s="44"/>
      <c r="AS3650" s="44"/>
      <c r="BM3650" s="44"/>
    </row>
    <row r="3651" spans="3:65" ht="12" customHeight="1">
      <c r="C3651" s="63"/>
      <c r="AB3651" s="49"/>
      <c r="AF3651" s="44"/>
      <c r="AQ3651" s="44"/>
      <c r="AS3651" s="44"/>
      <c r="BM3651" s="44"/>
    </row>
    <row r="3652" spans="3:65" ht="12" customHeight="1">
      <c r="C3652" s="63"/>
      <c r="AB3652" s="49"/>
      <c r="AF3652" s="44"/>
      <c r="AQ3652" s="44"/>
      <c r="AS3652" s="44"/>
      <c r="BM3652" s="44"/>
    </row>
    <row r="3653" spans="3:65" ht="12" customHeight="1">
      <c r="C3653" s="63"/>
      <c r="AB3653" s="49"/>
      <c r="AF3653" s="44"/>
      <c r="AQ3653" s="44"/>
      <c r="AS3653" s="44"/>
      <c r="BM3653" s="44"/>
    </row>
    <row r="3654" spans="3:65" ht="12" customHeight="1">
      <c r="C3654" s="63"/>
      <c r="AB3654" s="49"/>
      <c r="AF3654" s="44"/>
      <c r="AQ3654" s="44"/>
      <c r="AS3654" s="44"/>
      <c r="BM3654" s="44"/>
    </row>
    <row r="3655" spans="3:65" ht="12" customHeight="1">
      <c r="C3655" s="63"/>
      <c r="AB3655" s="49"/>
      <c r="AF3655" s="44"/>
      <c r="AQ3655" s="44"/>
      <c r="AS3655" s="44"/>
      <c r="BM3655" s="44"/>
    </row>
    <row r="3656" spans="3:65" ht="12" customHeight="1">
      <c r="C3656" s="63"/>
      <c r="AB3656" s="49"/>
      <c r="AF3656" s="44"/>
      <c r="AQ3656" s="44"/>
      <c r="AS3656" s="44"/>
      <c r="BM3656" s="44"/>
    </row>
    <row r="3657" spans="3:65" ht="12" customHeight="1">
      <c r="C3657" s="63"/>
      <c r="AB3657" s="49"/>
      <c r="AF3657" s="44"/>
      <c r="AQ3657" s="44"/>
      <c r="AS3657" s="44"/>
      <c r="BM3657" s="44"/>
    </row>
    <row r="3658" spans="3:65" ht="12" customHeight="1">
      <c r="C3658" s="63"/>
      <c r="AB3658" s="49"/>
      <c r="AF3658" s="44"/>
      <c r="AQ3658" s="44"/>
      <c r="AS3658" s="44"/>
      <c r="BM3658" s="44"/>
    </row>
    <row r="3659" spans="3:65" ht="12" customHeight="1">
      <c r="C3659" s="63"/>
      <c r="AB3659" s="49"/>
      <c r="AF3659" s="44"/>
      <c r="AQ3659" s="44"/>
      <c r="AS3659" s="44"/>
      <c r="BM3659" s="44"/>
    </row>
    <row r="3660" spans="3:65" ht="12" customHeight="1">
      <c r="C3660" s="63"/>
      <c r="AB3660" s="49"/>
      <c r="AF3660" s="44"/>
      <c r="AQ3660" s="44"/>
      <c r="AS3660" s="44"/>
      <c r="BM3660" s="44"/>
    </row>
    <row r="3661" spans="3:65" ht="12" customHeight="1">
      <c r="C3661" s="63"/>
      <c r="AB3661" s="49"/>
      <c r="AF3661" s="44"/>
      <c r="AQ3661" s="44"/>
      <c r="AS3661" s="44"/>
      <c r="BM3661" s="44"/>
    </row>
    <row r="3662" spans="3:65" ht="12" customHeight="1">
      <c r="C3662" s="63"/>
      <c r="AB3662" s="49"/>
      <c r="AF3662" s="44"/>
      <c r="AQ3662" s="44"/>
      <c r="AS3662" s="44"/>
      <c r="BM3662" s="44"/>
    </row>
    <row r="3663" spans="3:65" ht="12" customHeight="1">
      <c r="C3663" s="63"/>
      <c r="AB3663" s="49"/>
      <c r="AF3663" s="44"/>
      <c r="AQ3663" s="44"/>
      <c r="AS3663" s="44"/>
      <c r="BM3663" s="44"/>
    </row>
    <row r="3664" spans="3:65" ht="12" customHeight="1">
      <c r="C3664" s="63"/>
      <c r="AB3664" s="49"/>
      <c r="AF3664" s="44"/>
      <c r="AQ3664" s="44"/>
      <c r="AS3664" s="44"/>
      <c r="BM3664" s="44"/>
    </row>
    <row r="3665" spans="3:65" ht="12" customHeight="1">
      <c r="C3665" s="63"/>
      <c r="AB3665" s="49"/>
      <c r="AF3665" s="44"/>
      <c r="AQ3665" s="44"/>
      <c r="AS3665" s="44"/>
      <c r="BM3665" s="44"/>
    </row>
    <row r="3666" spans="3:65" ht="12" customHeight="1">
      <c r="C3666" s="63"/>
      <c r="AB3666" s="49"/>
      <c r="AF3666" s="44"/>
      <c r="AQ3666" s="44"/>
      <c r="AS3666" s="44"/>
      <c r="BM3666" s="44"/>
    </row>
    <row r="3667" spans="3:65" ht="12" customHeight="1">
      <c r="C3667" s="63"/>
      <c r="AB3667" s="49"/>
      <c r="AF3667" s="44"/>
      <c r="AQ3667" s="44"/>
      <c r="AS3667" s="44"/>
      <c r="BM3667" s="44"/>
    </row>
    <row r="3668" spans="3:65" ht="12" customHeight="1">
      <c r="C3668" s="63"/>
      <c r="AB3668" s="49"/>
      <c r="AF3668" s="44"/>
      <c r="AQ3668" s="44"/>
      <c r="AS3668" s="44"/>
      <c r="BM3668" s="44"/>
    </row>
    <row r="3669" spans="3:65" ht="12" customHeight="1">
      <c r="C3669" s="63"/>
      <c r="AB3669" s="49"/>
      <c r="AF3669" s="44"/>
      <c r="AQ3669" s="44"/>
      <c r="AS3669" s="44"/>
      <c r="BM3669" s="44"/>
    </row>
    <row r="3670" spans="3:65" ht="12" customHeight="1">
      <c r="C3670" s="63"/>
      <c r="AB3670" s="49"/>
      <c r="AF3670" s="44"/>
      <c r="AQ3670" s="44"/>
      <c r="AS3670" s="44"/>
      <c r="BM3670" s="44"/>
    </row>
    <row r="3671" spans="3:65" ht="12" customHeight="1">
      <c r="C3671" s="63"/>
      <c r="AB3671" s="49"/>
      <c r="AF3671" s="44"/>
      <c r="AQ3671" s="44"/>
      <c r="AS3671" s="44"/>
      <c r="BM3671" s="44"/>
    </row>
    <row r="3672" spans="3:65" ht="12" customHeight="1">
      <c r="C3672" s="63"/>
      <c r="AB3672" s="49"/>
      <c r="AF3672" s="44"/>
      <c r="AQ3672" s="44"/>
      <c r="AS3672" s="44"/>
      <c r="BM3672" s="44"/>
    </row>
    <row r="3673" spans="3:65" ht="12" customHeight="1">
      <c r="C3673" s="63"/>
      <c r="AB3673" s="49"/>
      <c r="AF3673" s="44"/>
      <c r="AQ3673" s="44"/>
      <c r="AS3673" s="44"/>
      <c r="BM3673" s="44"/>
    </row>
    <row r="3674" spans="3:65" ht="12" customHeight="1">
      <c r="C3674" s="63"/>
      <c r="AB3674" s="49"/>
      <c r="AF3674" s="44"/>
      <c r="AQ3674" s="44"/>
      <c r="AS3674" s="44"/>
      <c r="BM3674" s="44"/>
    </row>
    <row r="3675" spans="3:65" ht="12" customHeight="1">
      <c r="C3675" s="63"/>
      <c r="AB3675" s="49"/>
      <c r="AF3675" s="44"/>
      <c r="AQ3675" s="44"/>
      <c r="AS3675" s="44"/>
      <c r="BM3675" s="44"/>
    </row>
    <row r="3676" spans="3:65" ht="12" customHeight="1">
      <c r="C3676" s="63"/>
      <c r="AB3676" s="49"/>
      <c r="AF3676" s="44"/>
      <c r="AQ3676" s="44"/>
      <c r="AS3676" s="44"/>
      <c r="BM3676" s="44"/>
    </row>
    <row r="3677" spans="3:65" ht="12" customHeight="1">
      <c r="C3677" s="63"/>
      <c r="AB3677" s="49"/>
      <c r="AF3677" s="44"/>
      <c r="AQ3677" s="44"/>
      <c r="AS3677" s="44"/>
      <c r="BM3677" s="44"/>
    </row>
    <row r="3678" spans="3:65" ht="12" customHeight="1">
      <c r="C3678" s="63"/>
      <c r="AB3678" s="49"/>
      <c r="AF3678" s="44"/>
      <c r="AQ3678" s="44"/>
      <c r="AS3678" s="44"/>
      <c r="BM3678" s="44"/>
    </row>
    <row r="3679" spans="3:65" ht="12" customHeight="1">
      <c r="C3679" s="63"/>
      <c r="AB3679" s="49"/>
      <c r="AF3679" s="44"/>
      <c r="AQ3679" s="44"/>
      <c r="AS3679" s="44"/>
      <c r="BM3679" s="44"/>
    </row>
    <row r="3680" spans="3:65" ht="12" customHeight="1">
      <c r="C3680" s="63"/>
      <c r="AB3680" s="49"/>
      <c r="AF3680" s="44"/>
      <c r="AQ3680" s="44"/>
      <c r="AS3680" s="44"/>
      <c r="BM3680" s="44"/>
    </row>
    <row r="3681" spans="3:65" ht="12" customHeight="1">
      <c r="C3681" s="63"/>
      <c r="AB3681" s="49"/>
      <c r="AF3681" s="44"/>
      <c r="AQ3681" s="44"/>
      <c r="AS3681" s="44"/>
      <c r="BM3681" s="44"/>
    </row>
    <row r="3682" spans="3:65" ht="12" customHeight="1">
      <c r="C3682" s="63"/>
      <c r="AB3682" s="49"/>
      <c r="AF3682" s="44"/>
      <c r="AQ3682" s="44"/>
      <c r="AS3682" s="44"/>
      <c r="BM3682" s="44"/>
    </row>
    <row r="3683" spans="3:65" ht="12" customHeight="1">
      <c r="C3683" s="63"/>
      <c r="AB3683" s="49"/>
      <c r="AF3683" s="44"/>
      <c r="AQ3683" s="44"/>
      <c r="AS3683" s="44"/>
      <c r="BM3683" s="44"/>
    </row>
    <row r="3684" spans="3:65" ht="12" customHeight="1">
      <c r="C3684" s="63"/>
      <c r="AB3684" s="49"/>
      <c r="AF3684" s="44"/>
      <c r="AQ3684" s="44"/>
      <c r="AS3684" s="44"/>
      <c r="BM3684" s="44"/>
    </row>
    <row r="3685" spans="3:65" ht="12" customHeight="1">
      <c r="C3685" s="63"/>
      <c r="AB3685" s="49"/>
      <c r="AF3685" s="44"/>
      <c r="AQ3685" s="44"/>
      <c r="AS3685" s="44"/>
      <c r="BM3685" s="44"/>
    </row>
    <row r="3686" spans="3:65" ht="12" customHeight="1">
      <c r="C3686" s="63"/>
      <c r="AB3686" s="49"/>
      <c r="AF3686" s="44"/>
      <c r="AQ3686" s="44"/>
      <c r="AS3686" s="44"/>
      <c r="BM3686" s="44"/>
    </row>
    <row r="3687" spans="3:65" ht="12" customHeight="1">
      <c r="C3687" s="63"/>
      <c r="AB3687" s="49"/>
      <c r="AF3687" s="44"/>
      <c r="AQ3687" s="44"/>
      <c r="AS3687" s="44"/>
      <c r="BM3687" s="44"/>
    </row>
    <row r="3688" spans="3:65" ht="12" customHeight="1">
      <c r="C3688" s="63"/>
      <c r="AB3688" s="49"/>
      <c r="AF3688" s="44"/>
      <c r="AQ3688" s="44"/>
      <c r="AS3688" s="44"/>
      <c r="BM3688" s="44"/>
    </row>
    <row r="3689" spans="3:65" ht="12" customHeight="1">
      <c r="C3689" s="63"/>
      <c r="AB3689" s="49"/>
      <c r="AF3689" s="44"/>
      <c r="AQ3689" s="44"/>
      <c r="AS3689" s="44"/>
      <c r="BM3689" s="44"/>
    </row>
    <row r="3690" spans="3:65" ht="12" customHeight="1">
      <c r="C3690" s="63"/>
      <c r="AB3690" s="49"/>
      <c r="AF3690" s="44"/>
      <c r="AQ3690" s="44"/>
      <c r="AS3690" s="44"/>
      <c r="BM3690" s="44"/>
    </row>
    <row r="3691" spans="3:65" ht="12" customHeight="1">
      <c r="C3691" s="63"/>
      <c r="AB3691" s="49"/>
      <c r="AF3691" s="44"/>
      <c r="AQ3691" s="44"/>
      <c r="AS3691" s="44"/>
      <c r="BM3691" s="44"/>
    </row>
    <row r="3692" spans="3:65" ht="12" customHeight="1">
      <c r="C3692" s="63"/>
      <c r="AB3692" s="49"/>
      <c r="AF3692" s="44"/>
      <c r="AQ3692" s="44"/>
      <c r="AS3692" s="44"/>
      <c r="BM3692" s="44"/>
    </row>
    <row r="3693" spans="3:65" ht="12" customHeight="1">
      <c r="C3693" s="63"/>
      <c r="AB3693" s="49"/>
      <c r="AF3693" s="44"/>
      <c r="AQ3693" s="44"/>
      <c r="AS3693" s="44"/>
      <c r="BM3693" s="44"/>
    </row>
    <row r="3694" spans="3:65" ht="12" customHeight="1">
      <c r="C3694" s="63"/>
      <c r="AB3694" s="49"/>
      <c r="AF3694" s="44"/>
      <c r="AQ3694" s="44"/>
      <c r="AS3694" s="44"/>
      <c r="BM3694" s="44"/>
    </row>
    <row r="3695" spans="3:65" ht="12" customHeight="1">
      <c r="C3695" s="63"/>
      <c r="AB3695" s="49"/>
      <c r="AF3695" s="44"/>
      <c r="AQ3695" s="44"/>
      <c r="AS3695" s="44"/>
      <c r="BM3695" s="44"/>
    </row>
    <row r="3696" spans="3:65" ht="12" customHeight="1">
      <c r="C3696" s="63"/>
      <c r="AB3696" s="49"/>
      <c r="AF3696" s="44"/>
      <c r="AQ3696" s="44"/>
      <c r="AS3696" s="44"/>
      <c r="BM3696" s="44"/>
    </row>
    <row r="3697" spans="3:65" ht="12" customHeight="1">
      <c r="C3697" s="63"/>
      <c r="AB3697" s="49"/>
      <c r="AF3697" s="44"/>
      <c r="AQ3697" s="44"/>
      <c r="AS3697" s="44"/>
      <c r="BM3697" s="44"/>
    </row>
    <row r="3698" spans="3:65" ht="12" customHeight="1">
      <c r="C3698" s="63"/>
      <c r="AB3698" s="49"/>
      <c r="AF3698" s="44"/>
      <c r="AQ3698" s="44"/>
      <c r="AS3698" s="44"/>
      <c r="BM3698" s="44"/>
    </row>
    <row r="3699" spans="3:65" ht="12" customHeight="1">
      <c r="C3699" s="63"/>
      <c r="AB3699" s="49"/>
      <c r="AF3699" s="44"/>
      <c r="AQ3699" s="44"/>
      <c r="AS3699" s="44"/>
      <c r="BM3699" s="44"/>
    </row>
    <row r="3700" spans="3:65" ht="12" customHeight="1">
      <c r="C3700" s="63"/>
      <c r="AB3700" s="49"/>
      <c r="AF3700" s="44"/>
      <c r="AQ3700" s="44"/>
      <c r="AS3700" s="44"/>
      <c r="BM3700" s="44"/>
    </row>
    <row r="3701" spans="3:65" ht="12" customHeight="1">
      <c r="C3701" s="63"/>
      <c r="AB3701" s="49"/>
      <c r="AF3701" s="44"/>
      <c r="AQ3701" s="44"/>
      <c r="AS3701" s="44"/>
      <c r="BM3701" s="44"/>
    </row>
    <row r="3702" spans="3:65" ht="12" customHeight="1">
      <c r="C3702" s="63"/>
      <c r="AB3702" s="49"/>
      <c r="AF3702" s="44"/>
      <c r="AQ3702" s="44"/>
      <c r="AS3702" s="44"/>
      <c r="BM3702" s="44"/>
    </row>
    <row r="3703" spans="3:65" ht="12" customHeight="1">
      <c r="C3703" s="63"/>
      <c r="AB3703" s="49"/>
      <c r="AF3703" s="44"/>
      <c r="AQ3703" s="44"/>
      <c r="AS3703" s="44"/>
      <c r="BM3703" s="44"/>
    </row>
    <row r="3704" spans="3:65" ht="12" customHeight="1">
      <c r="C3704" s="63"/>
      <c r="AB3704" s="49"/>
      <c r="AF3704" s="44"/>
      <c r="AQ3704" s="44"/>
      <c r="AS3704" s="44"/>
      <c r="BM3704" s="44"/>
    </row>
    <row r="3705" spans="3:65" ht="12" customHeight="1">
      <c r="C3705" s="63"/>
      <c r="AB3705" s="49"/>
      <c r="AF3705" s="44"/>
      <c r="AQ3705" s="44"/>
      <c r="AS3705" s="44"/>
      <c r="BM3705" s="44"/>
    </row>
    <row r="3706" spans="3:65" ht="12" customHeight="1">
      <c r="C3706" s="63"/>
      <c r="AB3706" s="49"/>
      <c r="AF3706" s="44"/>
      <c r="AQ3706" s="44"/>
      <c r="AS3706" s="44"/>
      <c r="BM3706" s="44"/>
    </row>
    <row r="3707" spans="3:65" ht="12" customHeight="1">
      <c r="C3707" s="63"/>
      <c r="AB3707" s="49"/>
      <c r="AF3707" s="44"/>
      <c r="AQ3707" s="44"/>
      <c r="AS3707" s="44"/>
      <c r="BM3707" s="44"/>
    </row>
    <row r="3708" spans="3:65" ht="12" customHeight="1">
      <c r="C3708" s="63"/>
      <c r="AB3708" s="49"/>
      <c r="AF3708" s="44"/>
      <c r="AQ3708" s="44"/>
      <c r="AS3708" s="44"/>
      <c r="BM3708" s="44"/>
    </row>
    <row r="3709" spans="3:65" ht="12" customHeight="1">
      <c r="C3709" s="63"/>
      <c r="AB3709" s="49"/>
      <c r="AF3709" s="44"/>
      <c r="AQ3709" s="44"/>
      <c r="AS3709" s="44"/>
      <c r="BM3709" s="44"/>
    </row>
    <row r="3710" spans="3:65" ht="12" customHeight="1">
      <c r="C3710" s="63"/>
      <c r="AB3710" s="49"/>
      <c r="AF3710" s="44"/>
      <c r="AQ3710" s="44"/>
      <c r="AS3710" s="44"/>
      <c r="BM3710" s="44"/>
    </row>
    <row r="3711" spans="3:65" ht="12" customHeight="1">
      <c r="C3711" s="63"/>
      <c r="AB3711" s="49"/>
      <c r="AF3711" s="44"/>
      <c r="AQ3711" s="44"/>
      <c r="AS3711" s="44"/>
      <c r="BM3711" s="44"/>
    </row>
    <row r="3712" spans="3:65" ht="12" customHeight="1">
      <c r="C3712" s="63"/>
      <c r="AB3712" s="49"/>
      <c r="AF3712" s="44"/>
      <c r="AQ3712" s="44"/>
      <c r="AS3712" s="44"/>
      <c r="BM3712" s="44"/>
    </row>
    <row r="3713" spans="3:65" ht="12" customHeight="1">
      <c r="C3713" s="63"/>
      <c r="AB3713" s="49"/>
      <c r="AF3713" s="44"/>
      <c r="AQ3713" s="44"/>
      <c r="AS3713" s="44"/>
      <c r="BM3713" s="44"/>
    </row>
    <row r="3714" spans="3:65" ht="12" customHeight="1">
      <c r="C3714" s="63"/>
      <c r="AB3714" s="49"/>
      <c r="AF3714" s="44"/>
      <c r="AQ3714" s="44"/>
      <c r="AS3714" s="44"/>
      <c r="BM3714" s="44"/>
    </row>
    <row r="3715" spans="3:65" ht="12" customHeight="1">
      <c r="C3715" s="63"/>
      <c r="AB3715" s="49"/>
      <c r="AF3715" s="44"/>
      <c r="AQ3715" s="44"/>
      <c r="AS3715" s="44"/>
      <c r="BM3715" s="44"/>
    </row>
    <row r="3716" spans="3:65" ht="12" customHeight="1">
      <c r="C3716" s="63"/>
      <c r="AB3716" s="49"/>
      <c r="AF3716" s="44"/>
      <c r="AQ3716" s="44"/>
      <c r="AS3716" s="44"/>
      <c r="BM3716" s="44"/>
    </row>
    <row r="3717" spans="3:65" ht="12" customHeight="1">
      <c r="C3717" s="63"/>
      <c r="AB3717" s="49"/>
      <c r="AF3717" s="44"/>
      <c r="AQ3717" s="44"/>
      <c r="AS3717" s="44"/>
      <c r="BM3717" s="44"/>
    </row>
    <row r="3718" spans="3:65" ht="12" customHeight="1">
      <c r="C3718" s="63"/>
      <c r="AB3718" s="49"/>
      <c r="AF3718" s="44"/>
      <c r="AQ3718" s="44"/>
      <c r="AS3718" s="44"/>
      <c r="BM3718" s="44"/>
    </row>
    <row r="3719" spans="3:65" ht="12" customHeight="1">
      <c r="C3719" s="63"/>
      <c r="AB3719" s="49"/>
      <c r="AF3719" s="44"/>
      <c r="AQ3719" s="44"/>
      <c r="AS3719" s="44"/>
      <c r="BM3719" s="44"/>
    </row>
    <row r="3720" spans="3:65" ht="12" customHeight="1">
      <c r="C3720" s="63"/>
      <c r="AB3720" s="49"/>
      <c r="AF3720" s="44"/>
      <c r="AQ3720" s="44"/>
      <c r="AS3720" s="44"/>
      <c r="BM3720" s="44"/>
    </row>
    <row r="3721" spans="3:65" ht="12" customHeight="1">
      <c r="C3721" s="63"/>
      <c r="AB3721" s="49"/>
      <c r="AF3721" s="44"/>
      <c r="AQ3721" s="44"/>
      <c r="AS3721" s="44"/>
      <c r="BM3721" s="44"/>
    </row>
    <row r="3722" spans="3:65" ht="12" customHeight="1">
      <c r="C3722" s="63"/>
      <c r="AB3722" s="49"/>
      <c r="AF3722" s="44"/>
      <c r="AQ3722" s="44"/>
      <c r="AS3722" s="44"/>
      <c r="BM3722" s="44"/>
    </row>
    <row r="3723" spans="3:65" ht="12" customHeight="1">
      <c r="C3723" s="63"/>
      <c r="AB3723" s="49"/>
      <c r="AF3723" s="44"/>
      <c r="AQ3723" s="44"/>
      <c r="AS3723" s="44"/>
      <c r="BM3723" s="44"/>
    </row>
    <row r="3724" spans="3:65" ht="12" customHeight="1">
      <c r="C3724" s="63"/>
      <c r="AB3724" s="49"/>
      <c r="AF3724" s="44"/>
      <c r="AQ3724" s="44"/>
      <c r="AS3724" s="44"/>
      <c r="BM3724" s="44"/>
    </row>
    <row r="3725" spans="3:65" ht="12" customHeight="1">
      <c r="C3725" s="63"/>
      <c r="AB3725" s="49"/>
      <c r="AF3725" s="44"/>
      <c r="AQ3725" s="44"/>
      <c r="AS3725" s="44"/>
      <c r="BM3725" s="44"/>
    </row>
    <row r="3726" spans="3:65" ht="12" customHeight="1">
      <c r="C3726" s="63"/>
      <c r="AB3726" s="49"/>
      <c r="AF3726" s="44"/>
      <c r="AQ3726" s="44"/>
      <c r="AS3726" s="44"/>
      <c r="BM3726" s="44"/>
    </row>
    <row r="3727" spans="3:65" ht="12" customHeight="1">
      <c r="C3727" s="63"/>
      <c r="AB3727" s="49"/>
      <c r="AF3727" s="44"/>
      <c r="AQ3727" s="44"/>
      <c r="AS3727" s="44"/>
      <c r="BM3727" s="44"/>
    </row>
    <row r="3728" spans="3:65" ht="12" customHeight="1">
      <c r="C3728" s="63"/>
      <c r="AB3728" s="49"/>
      <c r="AF3728" s="44"/>
      <c r="AQ3728" s="44"/>
      <c r="AS3728" s="44"/>
      <c r="BM3728" s="44"/>
    </row>
    <row r="3729" spans="3:65" ht="12" customHeight="1">
      <c r="C3729" s="63"/>
      <c r="AB3729" s="49"/>
      <c r="AF3729" s="44"/>
      <c r="AQ3729" s="44"/>
      <c r="AS3729" s="44"/>
      <c r="BM3729" s="44"/>
    </row>
    <row r="3730" spans="3:65" ht="12" customHeight="1">
      <c r="C3730" s="63"/>
      <c r="AB3730" s="49"/>
      <c r="AF3730" s="44"/>
      <c r="AQ3730" s="44"/>
      <c r="AS3730" s="44"/>
      <c r="BM3730" s="44"/>
    </row>
    <row r="3731" spans="3:65" ht="12" customHeight="1">
      <c r="C3731" s="63"/>
      <c r="AB3731" s="49"/>
      <c r="AF3731" s="44"/>
      <c r="AQ3731" s="44"/>
      <c r="AS3731" s="44"/>
      <c r="BM3731" s="44"/>
    </row>
    <row r="3732" spans="3:65" ht="12" customHeight="1">
      <c r="C3732" s="63"/>
      <c r="AB3732" s="49"/>
      <c r="AF3732" s="44"/>
      <c r="AQ3732" s="44"/>
      <c r="AS3732" s="44"/>
      <c r="BM3732" s="44"/>
    </row>
    <row r="3733" spans="3:65" ht="12" customHeight="1">
      <c r="C3733" s="63"/>
      <c r="AB3733" s="49"/>
      <c r="AF3733" s="44"/>
      <c r="AQ3733" s="44"/>
      <c r="AS3733" s="44"/>
      <c r="BM3733" s="44"/>
    </row>
    <row r="3734" spans="3:65" ht="12" customHeight="1">
      <c r="C3734" s="63"/>
      <c r="AB3734" s="49"/>
      <c r="AF3734" s="44"/>
      <c r="AQ3734" s="44"/>
      <c r="AS3734" s="44"/>
      <c r="BM3734" s="44"/>
    </row>
    <row r="3735" spans="3:65" ht="12" customHeight="1">
      <c r="C3735" s="63"/>
      <c r="AB3735" s="49"/>
      <c r="AF3735" s="44"/>
      <c r="AQ3735" s="44"/>
      <c r="AS3735" s="44"/>
      <c r="BM3735" s="44"/>
    </row>
    <row r="3736" spans="3:65" ht="12" customHeight="1">
      <c r="C3736" s="63"/>
      <c r="AB3736" s="49"/>
      <c r="AF3736" s="44"/>
      <c r="AQ3736" s="44"/>
      <c r="AS3736" s="44"/>
      <c r="BM3736" s="44"/>
    </row>
    <row r="3737" spans="3:65" ht="12" customHeight="1">
      <c r="C3737" s="63"/>
      <c r="AB3737" s="49"/>
      <c r="AF3737" s="44"/>
      <c r="AQ3737" s="44"/>
      <c r="AS3737" s="44"/>
      <c r="BM3737" s="44"/>
    </row>
    <row r="3738" spans="3:65" ht="12" customHeight="1">
      <c r="C3738" s="63"/>
      <c r="AB3738" s="49"/>
      <c r="AF3738" s="44"/>
      <c r="AQ3738" s="44"/>
      <c r="AS3738" s="44"/>
      <c r="BM3738" s="44"/>
    </row>
    <row r="3739" spans="3:65" ht="12" customHeight="1">
      <c r="C3739" s="63"/>
      <c r="AB3739" s="49"/>
      <c r="AF3739" s="44"/>
      <c r="AQ3739" s="44"/>
      <c r="AS3739" s="44"/>
      <c r="BM3739" s="44"/>
    </row>
    <row r="3740" spans="3:65" ht="12" customHeight="1">
      <c r="C3740" s="63"/>
      <c r="AB3740" s="49"/>
      <c r="AF3740" s="44"/>
      <c r="AQ3740" s="44"/>
      <c r="AS3740" s="44"/>
      <c r="BM3740" s="44"/>
    </row>
    <row r="3741" spans="3:65" ht="12" customHeight="1">
      <c r="C3741" s="63"/>
      <c r="AB3741" s="49"/>
      <c r="AF3741" s="44"/>
      <c r="AQ3741" s="44"/>
      <c r="AS3741" s="44"/>
      <c r="BM3741" s="44"/>
    </row>
    <row r="3742" spans="3:65" ht="12" customHeight="1">
      <c r="C3742" s="63"/>
      <c r="AB3742" s="49"/>
      <c r="AF3742" s="44"/>
      <c r="AQ3742" s="44"/>
      <c r="AS3742" s="44"/>
      <c r="BM3742" s="44"/>
    </row>
    <row r="3743" spans="3:65" ht="12" customHeight="1">
      <c r="C3743" s="63"/>
      <c r="AB3743" s="49"/>
      <c r="AF3743" s="44"/>
      <c r="AQ3743" s="44"/>
      <c r="AS3743" s="44"/>
      <c r="BM3743" s="44"/>
    </row>
    <row r="3744" spans="3:65" ht="12" customHeight="1">
      <c r="C3744" s="63"/>
      <c r="AB3744" s="49"/>
      <c r="AF3744" s="44"/>
      <c r="AQ3744" s="44"/>
      <c r="AS3744" s="44"/>
      <c r="BM3744" s="44"/>
    </row>
    <row r="3745" spans="3:65" ht="12" customHeight="1">
      <c r="C3745" s="63"/>
      <c r="AB3745" s="49"/>
      <c r="AF3745" s="44"/>
      <c r="AQ3745" s="44"/>
      <c r="AS3745" s="44"/>
      <c r="BM3745" s="44"/>
    </row>
    <row r="3746" spans="3:65" ht="12" customHeight="1">
      <c r="C3746" s="63"/>
      <c r="AB3746" s="49"/>
      <c r="AF3746" s="44"/>
      <c r="AQ3746" s="44"/>
      <c r="AS3746" s="44"/>
      <c r="BM3746" s="44"/>
    </row>
    <row r="3747" spans="3:65" ht="12" customHeight="1">
      <c r="C3747" s="63"/>
      <c r="AB3747" s="49"/>
      <c r="AF3747" s="44"/>
      <c r="AQ3747" s="44"/>
      <c r="AS3747" s="44"/>
      <c r="BM3747" s="44"/>
    </row>
    <row r="3748" spans="3:65" ht="12" customHeight="1">
      <c r="C3748" s="63"/>
      <c r="AB3748" s="49"/>
      <c r="AF3748" s="44"/>
      <c r="AQ3748" s="44"/>
      <c r="AS3748" s="44"/>
      <c r="BM3748" s="44"/>
    </row>
    <row r="3749" spans="3:65" ht="12" customHeight="1">
      <c r="C3749" s="63"/>
      <c r="AB3749" s="49"/>
      <c r="AF3749" s="44"/>
      <c r="AQ3749" s="44"/>
      <c r="AS3749" s="44"/>
      <c r="BM3749" s="44"/>
    </row>
    <row r="3750" spans="3:65" ht="12" customHeight="1">
      <c r="C3750" s="63"/>
      <c r="AB3750" s="49"/>
      <c r="AF3750" s="44"/>
      <c r="AQ3750" s="44"/>
      <c r="AS3750" s="44"/>
      <c r="BM3750" s="44"/>
    </row>
    <row r="3751" spans="3:65" ht="12" customHeight="1">
      <c r="C3751" s="63"/>
      <c r="AB3751" s="49"/>
      <c r="AF3751" s="44"/>
      <c r="AQ3751" s="44"/>
      <c r="AS3751" s="44"/>
      <c r="BM3751" s="44"/>
    </row>
    <row r="3752" spans="3:65" ht="12" customHeight="1">
      <c r="C3752" s="63"/>
      <c r="AB3752" s="49"/>
      <c r="AF3752" s="44"/>
      <c r="AQ3752" s="44"/>
      <c r="AS3752" s="44"/>
      <c r="BM3752" s="44"/>
    </row>
    <row r="3753" spans="3:65" ht="12" customHeight="1">
      <c r="C3753" s="63"/>
      <c r="AB3753" s="49"/>
      <c r="AF3753" s="44"/>
      <c r="AQ3753" s="44"/>
      <c r="AS3753" s="44"/>
      <c r="BM3753" s="44"/>
    </row>
    <row r="3754" spans="3:65" ht="12" customHeight="1">
      <c r="C3754" s="63"/>
      <c r="AB3754" s="49"/>
      <c r="AF3754" s="44"/>
      <c r="AQ3754" s="44"/>
      <c r="AS3754" s="44"/>
      <c r="BM3754" s="44"/>
    </row>
    <row r="3755" spans="3:65" ht="12" customHeight="1">
      <c r="C3755" s="63"/>
      <c r="AB3755" s="49"/>
      <c r="AF3755" s="44"/>
      <c r="AQ3755" s="44"/>
      <c r="AS3755" s="44"/>
      <c r="BM3755" s="44"/>
    </row>
    <row r="3756" spans="3:65" ht="12" customHeight="1">
      <c r="C3756" s="63"/>
      <c r="AB3756" s="49"/>
      <c r="AF3756" s="44"/>
      <c r="AQ3756" s="44"/>
      <c r="AS3756" s="44"/>
      <c r="BM3756" s="44"/>
    </row>
    <row r="3757" spans="3:65" ht="12" customHeight="1">
      <c r="C3757" s="63"/>
      <c r="AB3757" s="49"/>
      <c r="AF3757" s="44"/>
      <c r="AQ3757" s="44"/>
      <c r="AS3757" s="44"/>
      <c r="BM3757" s="44"/>
    </row>
    <row r="3758" spans="3:65" ht="12" customHeight="1">
      <c r="C3758" s="63"/>
      <c r="AB3758" s="49"/>
      <c r="AF3758" s="44"/>
      <c r="AQ3758" s="44"/>
      <c r="AS3758" s="44"/>
      <c r="BM3758" s="44"/>
    </row>
    <row r="3759" spans="3:65" ht="12" customHeight="1">
      <c r="C3759" s="63"/>
      <c r="AB3759" s="49"/>
      <c r="AF3759" s="44"/>
      <c r="AQ3759" s="44"/>
      <c r="AS3759" s="44"/>
      <c r="BM3759" s="44"/>
    </row>
    <row r="3760" spans="3:65" ht="12" customHeight="1">
      <c r="C3760" s="63"/>
      <c r="AB3760" s="49"/>
      <c r="AF3760" s="44"/>
      <c r="AQ3760" s="44"/>
      <c r="AS3760" s="44"/>
      <c r="BM3760" s="44"/>
    </row>
    <row r="3761" spans="3:65" ht="12" customHeight="1">
      <c r="C3761" s="63"/>
      <c r="AB3761" s="49"/>
      <c r="AF3761" s="44"/>
      <c r="AQ3761" s="44"/>
      <c r="AS3761" s="44"/>
      <c r="BM3761" s="44"/>
    </row>
    <row r="3762" spans="3:65" ht="12" customHeight="1">
      <c r="C3762" s="63"/>
      <c r="AB3762" s="49"/>
      <c r="AF3762" s="44"/>
      <c r="AQ3762" s="44"/>
      <c r="AS3762" s="44"/>
      <c r="BM3762" s="44"/>
    </row>
    <row r="3763" spans="3:65" ht="12" customHeight="1">
      <c r="C3763" s="63"/>
      <c r="AB3763" s="49"/>
      <c r="AF3763" s="44"/>
      <c r="AQ3763" s="44"/>
      <c r="AS3763" s="44"/>
      <c r="BM3763" s="44"/>
    </row>
    <row r="3764" spans="3:65" ht="12" customHeight="1">
      <c r="C3764" s="63"/>
      <c r="AB3764" s="49"/>
      <c r="AF3764" s="44"/>
      <c r="AQ3764" s="44"/>
      <c r="AS3764" s="44"/>
      <c r="BM3764" s="44"/>
    </row>
    <row r="3765" spans="3:65" ht="12" customHeight="1">
      <c r="C3765" s="63"/>
      <c r="AB3765" s="49"/>
      <c r="AF3765" s="44"/>
      <c r="AQ3765" s="44"/>
      <c r="AS3765" s="44"/>
      <c r="BM3765" s="44"/>
    </row>
    <row r="3766" spans="3:65" ht="12" customHeight="1">
      <c r="C3766" s="63"/>
      <c r="AB3766" s="49"/>
      <c r="AF3766" s="44"/>
      <c r="AQ3766" s="44"/>
      <c r="AS3766" s="44"/>
      <c r="BM3766" s="44"/>
    </row>
    <row r="3767" spans="3:65" ht="12" customHeight="1">
      <c r="C3767" s="63"/>
      <c r="AB3767" s="49"/>
      <c r="AF3767" s="44"/>
      <c r="AQ3767" s="44"/>
      <c r="AS3767" s="44"/>
      <c r="BM3767" s="44"/>
    </row>
    <row r="3768" spans="3:65" ht="12" customHeight="1">
      <c r="C3768" s="63"/>
      <c r="AB3768" s="49"/>
      <c r="AF3768" s="44"/>
      <c r="AQ3768" s="44"/>
      <c r="AS3768" s="44"/>
      <c r="BM3768" s="44"/>
    </row>
    <row r="3769" spans="3:65" ht="12" customHeight="1">
      <c r="C3769" s="63"/>
      <c r="AB3769" s="49"/>
      <c r="AF3769" s="44"/>
      <c r="AQ3769" s="44"/>
      <c r="AS3769" s="44"/>
      <c r="BM3769" s="44"/>
    </row>
    <row r="3770" spans="3:65" ht="12" customHeight="1">
      <c r="C3770" s="63"/>
      <c r="AB3770" s="49"/>
      <c r="AF3770" s="44"/>
      <c r="AQ3770" s="44"/>
      <c r="AS3770" s="44"/>
      <c r="BM3770" s="44"/>
    </row>
    <row r="3771" spans="3:65" ht="12" customHeight="1">
      <c r="C3771" s="63"/>
      <c r="AB3771" s="49"/>
      <c r="AF3771" s="44"/>
      <c r="AQ3771" s="44"/>
      <c r="AS3771" s="44"/>
      <c r="BM3771" s="44"/>
    </row>
    <row r="3772" spans="3:65" ht="12" customHeight="1">
      <c r="C3772" s="63"/>
      <c r="AB3772" s="49"/>
      <c r="AF3772" s="44"/>
      <c r="AQ3772" s="44"/>
      <c r="AS3772" s="44"/>
      <c r="BM3772" s="44"/>
    </row>
    <row r="3773" spans="3:65" ht="12" customHeight="1">
      <c r="C3773" s="63"/>
      <c r="AB3773" s="49"/>
      <c r="AF3773" s="44"/>
      <c r="AQ3773" s="44"/>
      <c r="AS3773" s="44"/>
      <c r="BM3773" s="44"/>
    </row>
    <row r="3774" spans="3:65" ht="12" customHeight="1">
      <c r="C3774" s="63"/>
      <c r="AB3774" s="49"/>
      <c r="AF3774" s="44"/>
      <c r="AQ3774" s="44"/>
      <c r="AS3774" s="44"/>
      <c r="BM3774" s="44"/>
    </row>
    <row r="3775" spans="3:65" ht="12" customHeight="1">
      <c r="C3775" s="63"/>
      <c r="AB3775" s="49"/>
      <c r="AF3775" s="44"/>
      <c r="AQ3775" s="44"/>
      <c r="AS3775" s="44"/>
      <c r="BM3775" s="44"/>
    </row>
    <row r="3776" spans="3:65" ht="12" customHeight="1">
      <c r="C3776" s="63"/>
      <c r="AB3776" s="49"/>
      <c r="AF3776" s="44"/>
      <c r="AQ3776" s="44"/>
      <c r="AS3776" s="44"/>
      <c r="BM3776" s="44"/>
    </row>
    <row r="3777" spans="3:65" ht="12" customHeight="1">
      <c r="C3777" s="63"/>
      <c r="AB3777" s="49"/>
      <c r="AF3777" s="44"/>
      <c r="AQ3777" s="44"/>
      <c r="AS3777" s="44"/>
      <c r="BM3777" s="44"/>
    </row>
    <row r="3778" spans="3:65" ht="12" customHeight="1">
      <c r="C3778" s="63"/>
      <c r="AB3778" s="49"/>
      <c r="AF3778" s="44"/>
      <c r="AQ3778" s="44"/>
      <c r="AS3778" s="44"/>
      <c r="BM3778" s="44"/>
    </row>
    <row r="3779" spans="3:65" ht="12" customHeight="1">
      <c r="C3779" s="63"/>
      <c r="AB3779" s="49"/>
      <c r="AF3779" s="44"/>
      <c r="AQ3779" s="44"/>
      <c r="AS3779" s="44"/>
      <c r="BM3779" s="44"/>
    </row>
    <row r="3780" spans="3:65" ht="12" customHeight="1">
      <c r="C3780" s="63"/>
      <c r="AB3780" s="49"/>
      <c r="AF3780" s="44"/>
      <c r="AQ3780" s="44"/>
      <c r="AS3780" s="44"/>
      <c r="BM3780" s="44"/>
    </row>
    <row r="3781" spans="3:65" ht="12" customHeight="1">
      <c r="C3781" s="63"/>
      <c r="AB3781" s="49"/>
      <c r="AF3781" s="44"/>
      <c r="AQ3781" s="44"/>
      <c r="AS3781" s="44"/>
      <c r="BM3781" s="44"/>
    </row>
    <row r="3782" spans="3:65" ht="12" customHeight="1">
      <c r="C3782" s="63"/>
      <c r="AB3782" s="49"/>
      <c r="AF3782" s="44"/>
      <c r="AQ3782" s="44"/>
      <c r="AS3782" s="44"/>
      <c r="BM3782" s="44"/>
    </row>
    <row r="3783" spans="3:65" ht="12" customHeight="1">
      <c r="C3783" s="63"/>
      <c r="AB3783" s="49"/>
      <c r="AF3783" s="44"/>
      <c r="AQ3783" s="44"/>
      <c r="AS3783" s="44"/>
      <c r="BM3783" s="44"/>
    </row>
    <row r="3784" spans="3:65" ht="12" customHeight="1">
      <c r="C3784" s="63"/>
      <c r="AB3784" s="49"/>
      <c r="AF3784" s="44"/>
      <c r="AQ3784" s="44"/>
      <c r="AS3784" s="44"/>
      <c r="BM3784" s="44"/>
    </row>
    <row r="3785" spans="3:65" ht="12" customHeight="1">
      <c r="C3785" s="63"/>
      <c r="AB3785" s="49"/>
      <c r="AF3785" s="44"/>
      <c r="AQ3785" s="44"/>
      <c r="AS3785" s="44"/>
      <c r="BM3785" s="44"/>
    </row>
    <row r="3786" spans="3:65" ht="12" customHeight="1">
      <c r="C3786" s="63"/>
      <c r="AB3786" s="49"/>
      <c r="AF3786" s="44"/>
      <c r="AQ3786" s="44"/>
      <c r="AS3786" s="44"/>
      <c r="BM3786" s="44"/>
    </row>
    <row r="3787" spans="3:65" ht="12" customHeight="1">
      <c r="C3787" s="63"/>
      <c r="AB3787" s="49"/>
      <c r="AF3787" s="44"/>
      <c r="AQ3787" s="44"/>
      <c r="AS3787" s="44"/>
      <c r="BM3787" s="44"/>
    </row>
    <row r="3788" spans="3:65" ht="12" customHeight="1">
      <c r="C3788" s="63"/>
      <c r="AB3788" s="49"/>
      <c r="AF3788" s="44"/>
      <c r="AQ3788" s="44"/>
      <c r="AS3788" s="44"/>
      <c r="BM3788" s="44"/>
    </row>
    <row r="3789" spans="3:65" ht="12" customHeight="1">
      <c r="C3789" s="63"/>
      <c r="AB3789" s="49"/>
      <c r="AF3789" s="44"/>
      <c r="AQ3789" s="44"/>
      <c r="AS3789" s="44"/>
      <c r="BM3789" s="44"/>
    </row>
    <row r="3790" spans="3:65" ht="12" customHeight="1">
      <c r="C3790" s="63"/>
      <c r="AB3790" s="49"/>
      <c r="AF3790" s="44"/>
      <c r="AQ3790" s="44"/>
      <c r="AS3790" s="44"/>
      <c r="BM3790" s="44"/>
    </row>
    <row r="3791" spans="3:65" ht="12" customHeight="1">
      <c r="C3791" s="63"/>
      <c r="AB3791" s="49"/>
      <c r="AF3791" s="44"/>
      <c r="AQ3791" s="44"/>
      <c r="AS3791" s="44"/>
      <c r="BM3791" s="44"/>
    </row>
    <row r="3792" spans="3:65" ht="12" customHeight="1">
      <c r="C3792" s="63"/>
      <c r="AB3792" s="49"/>
      <c r="AF3792" s="44"/>
      <c r="AQ3792" s="44"/>
      <c r="AS3792" s="44"/>
      <c r="BM3792" s="44"/>
    </row>
    <row r="3793" spans="3:65" ht="12" customHeight="1">
      <c r="C3793" s="63"/>
      <c r="AB3793" s="49"/>
      <c r="AF3793" s="44"/>
      <c r="AQ3793" s="44"/>
      <c r="AS3793" s="44"/>
      <c r="BM3793" s="44"/>
    </row>
    <row r="3794" spans="3:65" ht="12" customHeight="1">
      <c r="C3794" s="63"/>
      <c r="AB3794" s="49"/>
      <c r="AF3794" s="44"/>
      <c r="AQ3794" s="44"/>
      <c r="AS3794" s="44"/>
      <c r="BM3794" s="44"/>
    </row>
    <row r="3795" spans="3:65" ht="12" customHeight="1">
      <c r="C3795" s="63"/>
      <c r="AB3795" s="49"/>
      <c r="AF3795" s="44"/>
      <c r="AQ3795" s="44"/>
      <c r="AS3795" s="44"/>
      <c r="BM3795" s="44"/>
    </row>
    <row r="3796" spans="3:65" ht="12" customHeight="1">
      <c r="C3796" s="63"/>
      <c r="AB3796" s="49"/>
      <c r="AF3796" s="44"/>
      <c r="AQ3796" s="44"/>
      <c r="AS3796" s="44"/>
      <c r="BM3796" s="44"/>
    </row>
    <row r="3797" spans="3:65" ht="12" customHeight="1">
      <c r="C3797" s="63"/>
      <c r="AB3797" s="49"/>
      <c r="AF3797" s="44"/>
      <c r="AQ3797" s="44"/>
      <c r="AS3797" s="44"/>
      <c r="BM3797" s="44"/>
    </row>
    <row r="3798" spans="3:65" ht="12" customHeight="1">
      <c r="C3798" s="63"/>
      <c r="AB3798" s="49"/>
      <c r="AF3798" s="44"/>
      <c r="AQ3798" s="44"/>
      <c r="AS3798" s="44"/>
      <c r="BM3798" s="44"/>
    </row>
    <row r="3799" spans="3:65" ht="12" customHeight="1">
      <c r="C3799" s="63"/>
      <c r="AB3799" s="49"/>
      <c r="AF3799" s="44"/>
      <c r="AQ3799" s="44"/>
      <c r="AS3799" s="44"/>
      <c r="BM3799" s="44"/>
    </row>
    <row r="3800" spans="3:65" ht="12" customHeight="1">
      <c r="C3800" s="63"/>
      <c r="AB3800" s="49"/>
      <c r="AF3800" s="44"/>
      <c r="AQ3800" s="44"/>
      <c r="AS3800" s="44"/>
      <c r="BM3800" s="44"/>
    </row>
    <row r="3801" spans="3:65" ht="12" customHeight="1">
      <c r="C3801" s="63"/>
      <c r="AB3801" s="49"/>
      <c r="AF3801" s="44"/>
      <c r="AQ3801" s="44"/>
      <c r="AS3801" s="44"/>
      <c r="BM3801" s="44"/>
    </row>
    <row r="3802" spans="3:65" ht="12" customHeight="1">
      <c r="C3802" s="63"/>
      <c r="AB3802" s="49"/>
      <c r="AF3802" s="44"/>
      <c r="AQ3802" s="44"/>
      <c r="AS3802" s="44"/>
      <c r="BM3802" s="44"/>
    </row>
    <row r="3803" spans="3:65" ht="12" customHeight="1">
      <c r="C3803" s="63"/>
      <c r="AB3803" s="49"/>
      <c r="AF3803" s="44"/>
      <c r="AQ3803" s="44"/>
      <c r="AS3803" s="44"/>
      <c r="BM3803" s="44"/>
    </row>
    <row r="3804" spans="3:65" ht="12" customHeight="1">
      <c r="C3804" s="63"/>
      <c r="AB3804" s="49"/>
      <c r="AF3804" s="44"/>
      <c r="AQ3804" s="44"/>
      <c r="AS3804" s="44"/>
      <c r="BM3804" s="44"/>
    </row>
    <row r="3805" spans="3:65" ht="12" customHeight="1">
      <c r="C3805" s="63"/>
      <c r="AB3805" s="49"/>
      <c r="AF3805" s="44"/>
      <c r="AQ3805" s="44"/>
      <c r="AS3805" s="44"/>
      <c r="BM3805" s="44"/>
    </row>
    <row r="3806" spans="3:65" ht="12" customHeight="1">
      <c r="C3806" s="63"/>
      <c r="AB3806" s="49"/>
      <c r="AF3806" s="44"/>
      <c r="AQ3806" s="44"/>
      <c r="AS3806" s="44"/>
      <c r="BM3806" s="44"/>
    </row>
    <row r="3807" spans="3:65" ht="12" customHeight="1">
      <c r="C3807" s="63"/>
      <c r="AB3807" s="49"/>
      <c r="AF3807" s="44"/>
      <c r="AQ3807" s="44"/>
      <c r="AS3807" s="44"/>
      <c r="BM3807" s="44"/>
    </row>
    <row r="3808" spans="3:65" ht="12" customHeight="1">
      <c r="C3808" s="63"/>
      <c r="AB3808" s="49"/>
      <c r="AF3808" s="44"/>
      <c r="AQ3808" s="44"/>
      <c r="AS3808" s="44"/>
      <c r="BM3808" s="44"/>
    </row>
    <row r="3809" spans="3:65" ht="12" customHeight="1">
      <c r="C3809" s="63"/>
      <c r="AB3809" s="49"/>
      <c r="AF3809" s="44"/>
      <c r="AQ3809" s="44"/>
      <c r="AS3809" s="44"/>
      <c r="BM3809" s="44"/>
    </row>
    <row r="3810" spans="3:65" ht="12" customHeight="1">
      <c r="C3810" s="63"/>
      <c r="AB3810" s="49"/>
      <c r="AF3810" s="44"/>
      <c r="AQ3810" s="44"/>
      <c r="AS3810" s="44"/>
      <c r="BM3810" s="44"/>
    </row>
    <row r="3811" spans="3:65" ht="12" customHeight="1">
      <c r="C3811" s="63"/>
      <c r="AB3811" s="49"/>
      <c r="AF3811" s="44"/>
      <c r="AQ3811" s="44"/>
      <c r="AS3811" s="44"/>
      <c r="BM3811" s="44"/>
    </row>
    <row r="3812" spans="3:65" ht="12" customHeight="1">
      <c r="C3812" s="63"/>
      <c r="AB3812" s="49"/>
      <c r="AF3812" s="44"/>
      <c r="AQ3812" s="44"/>
      <c r="AS3812" s="44"/>
      <c r="BM3812" s="44"/>
    </row>
    <row r="3813" spans="3:65" ht="12" customHeight="1">
      <c r="C3813" s="63"/>
      <c r="AB3813" s="49"/>
      <c r="AF3813" s="44"/>
      <c r="AQ3813" s="44"/>
      <c r="AS3813" s="44"/>
      <c r="BM3813" s="44"/>
    </row>
    <row r="3814" spans="3:65" ht="12" customHeight="1">
      <c r="C3814" s="63"/>
      <c r="AB3814" s="49"/>
      <c r="AF3814" s="44"/>
      <c r="AQ3814" s="44"/>
      <c r="AS3814" s="44"/>
      <c r="BM3814" s="44"/>
    </row>
    <row r="3815" spans="3:65" ht="12" customHeight="1">
      <c r="C3815" s="63"/>
      <c r="AB3815" s="49"/>
      <c r="AF3815" s="44"/>
      <c r="AQ3815" s="44"/>
      <c r="AS3815" s="44"/>
      <c r="BM3815" s="44"/>
    </row>
    <row r="3816" spans="3:65" ht="12" customHeight="1">
      <c r="C3816" s="63"/>
      <c r="AB3816" s="49"/>
      <c r="AF3816" s="44"/>
      <c r="AQ3816" s="44"/>
      <c r="AS3816" s="44"/>
      <c r="BM3816" s="44"/>
    </row>
    <row r="3817" spans="3:65" ht="12" customHeight="1">
      <c r="C3817" s="63"/>
      <c r="AB3817" s="49"/>
      <c r="AF3817" s="44"/>
      <c r="AQ3817" s="44"/>
      <c r="AS3817" s="44"/>
      <c r="BM3817" s="44"/>
    </row>
    <row r="3818" spans="3:65" ht="12" customHeight="1">
      <c r="C3818" s="63"/>
      <c r="AB3818" s="49"/>
      <c r="AF3818" s="44"/>
      <c r="AQ3818" s="44"/>
      <c r="AS3818" s="44"/>
      <c r="BM3818" s="44"/>
    </row>
    <row r="3819" spans="3:65" ht="12" customHeight="1">
      <c r="C3819" s="63"/>
      <c r="AB3819" s="49"/>
      <c r="AF3819" s="44"/>
      <c r="AQ3819" s="44"/>
      <c r="AS3819" s="44"/>
      <c r="BM3819" s="44"/>
    </row>
    <row r="3820" spans="3:65" ht="12" customHeight="1">
      <c r="C3820" s="63"/>
      <c r="AB3820" s="49"/>
      <c r="AF3820" s="44"/>
      <c r="AQ3820" s="44"/>
      <c r="AS3820" s="44"/>
      <c r="BM3820" s="44"/>
    </row>
    <row r="3821" spans="3:65" ht="12" customHeight="1">
      <c r="C3821" s="63"/>
      <c r="AB3821" s="49"/>
      <c r="AF3821" s="44"/>
      <c r="AQ3821" s="44"/>
      <c r="AS3821" s="44"/>
      <c r="BM3821" s="44"/>
    </row>
    <row r="3822" spans="3:65" ht="12" customHeight="1">
      <c r="C3822" s="63"/>
      <c r="AB3822" s="49"/>
      <c r="AF3822" s="44"/>
      <c r="AQ3822" s="44"/>
      <c r="AS3822" s="44"/>
      <c r="BM3822" s="44"/>
    </row>
    <row r="3823" spans="3:65" ht="12" customHeight="1">
      <c r="C3823" s="63"/>
      <c r="AB3823" s="49"/>
      <c r="AF3823" s="44"/>
      <c r="AQ3823" s="44"/>
      <c r="AS3823" s="44"/>
      <c r="BM3823" s="44"/>
    </row>
    <row r="3824" spans="3:65" ht="12" customHeight="1">
      <c r="C3824" s="63"/>
      <c r="AB3824" s="49"/>
      <c r="AF3824" s="44"/>
      <c r="AQ3824" s="44"/>
      <c r="AS3824" s="44"/>
      <c r="BM3824" s="44"/>
    </row>
    <row r="3825" spans="3:65" ht="12" customHeight="1">
      <c r="C3825" s="63"/>
      <c r="AB3825" s="49"/>
      <c r="AF3825" s="44"/>
      <c r="AQ3825" s="44"/>
      <c r="AS3825" s="44"/>
      <c r="BM3825" s="44"/>
    </row>
    <row r="3826" spans="3:65" ht="12" customHeight="1">
      <c r="C3826" s="63"/>
      <c r="AB3826" s="49"/>
      <c r="AF3826" s="44"/>
      <c r="AQ3826" s="44"/>
      <c r="AS3826" s="44"/>
      <c r="BM3826" s="44"/>
    </row>
    <row r="3827" spans="3:65" ht="12" customHeight="1">
      <c r="C3827" s="63"/>
      <c r="AB3827" s="49"/>
      <c r="AF3827" s="44"/>
      <c r="AQ3827" s="44"/>
      <c r="AS3827" s="44"/>
      <c r="BM3827" s="44"/>
    </row>
    <row r="3828" spans="3:65" ht="12" customHeight="1">
      <c r="C3828" s="63"/>
      <c r="AB3828" s="49"/>
      <c r="AF3828" s="44"/>
      <c r="AQ3828" s="44"/>
      <c r="AS3828" s="44"/>
      <c r="BM3828" s="44"/>
    </row>
    <row r="3829" spans="3:65" ht="12" customHeight="1">
      <c r="C3829" s="63"/>
      <c r="AB3829" s="49"/>
      <c r="AF3829" s="44"/>
      <c r="AQ3829" s="44"/>
      <c r="AS3829" s="44"/>
      <c r="BM3829" s="44"/>
    </row>
    <row r="3830" spans="3:65" ht="12" customHeight="1">
      <c r="C3830" s="63"/>
      <c r="AB3830" s="49"/>
      <c r="AF3830" s="44"/>
      <c r="AQ3830" s="44"/>
      <c r="AS3830" s="44"/>
      <c r="BM3830" s="44"/>
    </row>
    <row r="3831" spans="3:65" ht="12" customHeight="1">
      <c r="C3831" s="63"/>
      <c r="AB3831" s="49"/>
      <c r="AF3831" s="44"/>
      <c r="AQ3831" s="44"/>
      <c r="AS3831" s="44"/>
      <c r="BM3831" s="44"/>
    </row>
    <row r="3832" spans="3:65" ht="12" customHeight="1">
      <c r="C3832" s="63"/>
      <c r="AB3832" s="49"/>
      <c r="AF3832" s="44"/>
      <c r="AQ3832" s="44"/>
      <c r="AS3832" s="44"/>
      <c r="BM3832" s="44"/>
    </row>
    <row r="3833" spans="3:65" ht="12" customHeight="1">
      <c r="C3833" s="63"/>
      <c r="AB3833" s="49"/>
      <c r="AF3833" s="44"/>
      <c r="AQ3833" s="44"/>
      <c r="AS3833" s="44"/>
      <c r="BM3833" s="44"/>
    </row>
    <row r="3834" spans="3:65" ht="12" customHeight="1">
      <c r="C3834" s="63"/>
      <c r="AB3834" s="49"/>
      <c r="AF3834" s="44"/>
      <c r="AQ3834" s="44"/>
      <c r="AS3834" s="44"/>
      <c r="BM3834" s="44"/>
    </row>
    <row r="3835" spans="3:65" ht="12" customHeight="1">
      <c r="C3835" s="63"/>
      <c r="AB3835" s="49"/>
      <c r="AF3835" s="44"/>
      <c r="AQ3835" s="44"/>
      <c r="AS3835" s="44"/>
      <c r="BM3835" s="44"/>
    </row>
    <row r="3836" spans="3:65" ht="12" customHeight="1">
      <c r="C3836" s="63"/>
      <c r="AB3836" s="49"/>
      <c r="AF3836" s="44"/>
      <c r="AQ3836" s="44"/>
      <c r="AS3836" s="44"/>
      <c r="BM3836" s="44"/>
    </row>
    <row r="3837" spans="3:65" ht="12" customHeight="1">
      <c r="C3837" s="63"/>
      <c r="AB3837" s="49"/>
      <c r="AF3837" s="44"/>
      <c r="AQ3837" s="44"/>
      <c r="AS3837" s="44"/>
      <c r="BM3837" s="44"/>
    </row>
    <row r="3838" spans="3:65" ht="12" customHeight="1">
      <c r="C3838" s="63"/>
      <c r="AB3838" s="49"/>
      <c r="AF3838" s="44"/>
      <c r="AQ3838" s="44"/>
      <c r="AS3838" s="44"/>
      <c r="BM3838" s="44"/>
    </row>
    <row r="3839" spans="3:65" ht="12" customHeight="1">
      <c r="C3839" s="63"/>
      <c r="AB3839" s="49"/>
      <c r="AF3839" s="44"/>
      <c r="AQ3839" s="44"/>
      <c r="AS3839" s="44"/>
      <c r="BM3839" s="44"/>
    </row>
    <row r="3840" spans="3:65" ht="12" customHeight="1">
      <c r="C3840" s="63"/>
      <c r="AB3840" s="49"/>
      <c r="AF3840" s="44"/>
      <c r="AQ3840" s="44"/>
      <c r="AS3840" s="44"/>
      <c r="BM3840" s="44"/>
    </row>
    <row r="3841" spans="3:65" ht="12" customHeight="1">
      <c r="C3841" s="63"/>
      <c r="AB3841" s="49"/>
      <c r="AF3841" s="44"/>
      <c r="AQ3841" s="44"/>
      <c r="AS3841" s="44"/>
      <c r="BM3841" s="44"/>
    </row>
    <row r="3842" spans="3:65" ht="12" customHeight="1">
      <c r="C3842" s="63"/>
      <c r="AB3842" s="49"/>
      <c r="AF3842" s="44"/>
      <c r="AQ3842" s="44"/>
      <c r="AS3842" s="44"/>
      <c r="BM3842" s="44"/>
    </row>
    <row r="3843" spans="3:65" ht="12" customHeight="1">
      <c r="C3843" s="63"/>
      <c r="AB3843" s="49"/>
      <c r="AF3843" s="44"/>
      <c r="AQ3843" s="44"/>
      <c r="AS3843" s="44"/>
      <c r="BM3843" s="44"/>
    </row>
    <row r="3844" spans="3:65" ht="12" customHeight="1">
      <c r="C3844" s="63"/>
      <c r="AB3844" s="49"/>
      <c r="AF3844" s="44"/>
      <c r="AQ3844" s="44"/>
      <c r="AS3844" s="44"/>
      <c r="BM3844" s="44"/>
    </row>
    <row r="3845" spans="3:65" ht="12" customHeight="1">
      <c r="C3845" s="63"/>
      <c r="AB3845" s="49"/>
      <c r="AF3845" s="44"/>
      <c r="AQ3845" s="44"/>
      <c r="AS3845" s="44"/>
      <c r="BM3845" s="44"/>
    </row>
    <row r="3846" spans="3:65" ht="12" customHeight="1">
      <c r="C3846" s="63"/>
      <c r="AB3846" s="49"/>
      <c r="AF3846" s="44"/>
      <c r="AQ3846" s="44"/>
      <c r="AS3846" s="44"/>
      <c r="BM3846" s="44"/>
    </row>
    <row r="3847" spans="3:65" ht="12" customHeight="1">
      <c r="C3847" s="63"/>
      <c r="AB3847" s="49"/>
      <c r="AF3847" s="44"/>
      <c r="AQ3847" s="44"/>
      <c r="AS3847" s="44"/>
      <c r="BM3847" s="44"/>
    </row>
    <row r="3848" spans="3:65" ht="12" customHeight="1">
      <c r="C3848" s="63"/>
      <c r="AB3848" s="49"/>
      <c r="AF3848" s="44"/>
      <c r="AQ3848" s="44"/>
      <c r="AS3848" s="44"/>
      <c r="BM3848" s="44"/>
    </row>
    <row r="3849" spans="3:65" ht="12" customHeight="1">
      <c r="C3849" s="63"/>
      <c r="AB3849" s="49"/>
      <c r="AF3849" s="44"/>
      <c r="AQ3849" s="44"/>
      <c r="AS3849" s="44"/>
      <c r="BM3849" s="44"/>
    </row>
    <row r="3850" spans="3:65" ht="12" customHeight="1">
      <c r="C3850" s="63"/>
      <c r="AB3850" s="49"/>
      <c r="AF3850" s="44"/>
      <c r="AQ3850" s="44"/>
      <c r="AS3850" s="44"/>
      <c r="BM3850" s="44"/>
    </row>
    <row r="3851" spans="3:65" ht="12" customHeight="1">
      <c r="C3851" s="63"/>
      <c r="AB3851" s="49"/>
      <c r="AF3851" s="44"/>
      <c r="AQ3851" s="44"/>
      <c r="AS3851" s="44"/>
      <c r="BM3851" s="44"/>
    </row>
    <row r="3852" spans="3:65" ht="12" customHeight="1">
      <c r="C3852" s="63"/>
      <c r="AB3852" s="49"/>
      <c r="AF3852" s="44"/>
      <c r="AQ3852" s="44"/>
      <c r="AS3852" s="44"/>
      <c r="BM3852" s="44"/>
    </row>
    <row r="3853" spans="3:65" ht="12" customHeight="1">
      <c r="C3853" s="63"/>
      <c r="AB3853" s="49"/>
      <c r="AF3853" s="44"/>
      <c r="AQ3853" s="44"/>
      <c r="AS3853" s="44"/>
      <c r="BM3853" s="44"/>
    </row>
    <row r="3854" spans="3:65" ht="12" customHeight="1">
      <c r="C3854" s="63"/>
      <c r="AB3854" s="49"/>
      <c r="AF3854" s="44"/>
      <c r="AQ3854" s="44"/>
      <c r="AS3854" s="44"/>
      <c r="BM3854" s="44"/>
    </row>
    <row r="3855" spans="3:65" ht="12" customHeight="1">
      <c r="C3855" s="63"/>
      <c r="AB3855" s="49"/>
      <c r="AF3855" s="44"/>
      <c r="AQ3855" s="44"/>
      <c r="AS3855" s="44"/>
      <c r="BM3855" s="44"/>
    </row>
    <row r="3856" spans="3:65" ht="12" customHeight="1">
      <c r="C3856" s="63"/>
      <c r="AB3856" s="49"/>
      <c r="AF3856" s="44"/>
      <c r="AQ3856" s="44"/>
      <c r="AS3856" s="44"/>
      <c r="BM3856" s="44"/>
    </row>
    <row r="3857" spans="3:65" ht="12" customHeight="1">
      <c r="C3857" s="63"/>
      <c r="AB3857" s="49"/>
      <c r="AF3857" s="44"/>
      <c r="AQ3857" s="44"/>
      <c r="AS3857" s="44"/>
      <c r="BM3857" s="44"/>
    </row>
    <row r="3858" spans="3:65" ht="12" customHeight="1">
      <c r="C3858" s="63"/>
      <c r="AB3858" s="49"/>
      <c r="AF3858" s="44"/>
      <c r="AQ3858" s="44"/>
      <c r="AS3858" s="44"/>
      <c r="BM3858" s="44"/>
    </row>
    <row r="3859" spans="3:65" ht="12" customHeight="1">
      <c r="C3859" s="63"/>
      <c r="AB3859" s="49"/>
      <c r="AF3859" s="44"/>
      <c r="AQ3859" s="44"/>
      <c r="AS3859" s="44"/>
      <c r="BM3859" s="44"/>
    </row>
    <row r="3860" spans="3:65" ht="12" customHeight="1">
      <c r="C3860" s="63"/>
      <c r="AB3860" s="49"/>
      <c r="AF3860" s="44"/>
      <c r="AQ3860" s="44"/>
      <c r="AS3860" s="44"/>
      <c r="BM3860" s="44"/>
    </row>
    <row r="3861" spans="3:65" ht="12" customHeight="1">
      <c r="C3861" s="63"/>
      <c r="AB3861" s="49"/>
      <c r="AF3861" s="44"/>
      <c r="AQ3861" s="44"/>
      <c r="AS3861" s="44"/>
      <c r="BM3861" s="44"/>
    </row>
    <row r="3862" spans="3:65" ht="12" customHeight="1">
      <c r="C3862" s="63"/>
      <c r="AB3862" s="49"/>
      <c r="AF3862" s="44"/>
      <c r="AQ3862" s="44"/>
      <c r="AS3862" s="44"/>
      <c r="BM3862" s="44"/>
    </row>
    <row r="3863" spans="3:65" ht="12" customHeight="1">
      <c r="C3863" s="63"/>
      <c r="AB3863" s="49"/>
      <c r="AF3863" s="44"/>
      <c r="AQ3863" s="44"/>
      <c r="AS3863" s="44"/>
      <c r="BM3863" s="44"/>
    </row>
    <row r="3864" spans="3:65" ht="12" customHeight="1">
      <c r="C3864" s="63"/>
      <c r="AB3864" s="49"/>
      <c r="AF3864" s="44"/>
      <c r="AQ3864" s="44"/>
      <c r="AS3864" s="44"/>
      <c r="BM3864" s="44"/>
    </row>
    <row r="3865" spans="3:65" ht="12" customHeight="1">
      <c r="C3865" s="63"/>
      <c r="AB3865" s="49"/>
      <c r="AF3865" s="44"/>
      <c r="AQ3865" s="44"/>
      <c r="AS3865" s="44"/>
      <c r="BM3865" s="44"/>
    </row>
    <row r="3866" spans="3:65" ht="12" customHeight="1">
      <c r="C3866" s="63"/>
      <c r="AB3866" s="49"/>
      <c r="AF3866" s="44"/>
      <c r="AQ3866" s="44"/>
      <c r="AS3866" s="44"/>
      <c r="BM3866" s="44"/>
    </row>
    <row r="3867" spans="3:65" ht="12" customHeight="1">
      <c r="C3867" s="63"/>
      <c r="AB3867" s="49"/>
      <c r="AF3867" s="44"/>
      <c r="AQ3867" s="44"/>
      <c r="AS3867" s="44"/>
      <c r="BM3867" s="44"/>
    </row>
    <row r="3868" spans="3:65" ht="12" customHeight="1">
      <c r="C3868" s="63"/>
      <c r="AB3868" s="49"/>
      <c r="AF3868" s="44"/>
      <c r="AQ3868" s="44"/>
      <c r="AS3868" s="44"/>
      <c r="BM3868" s="44"/>
    </row>
    <row r="3869" spans="3:65" ht="12" customHeight="1">
      <c r="C3869" s="63"/>
      <c r="AB3869" s="49"/>
      <c r="AF3869" s="44"/>
      <c r="AQ3869" s="44"/>
      <c r="AS3869" s="44"/>
      <c r="BM3869" s="44"/>
    </row>
    <row r="3870" spans="3:65" ht="12" customHeight="1">
      <c r="C3870" s="63"/>
      <c r="AB3870" s="49"/>
      <c r="AF3870" s="44"/>
      <c r="AQ3870" s="44"/>
      <c r="AS3870" s="44"/>
      <c r="BM3870" s="44"/>
    </row>
    <row r="3871" spans="3:65" ht="12" customHeight="1">
      <c r="C3871" s="63"/>
      <c r="AB3871" s="49"/>
      <c r="AF3871" s="44"/>
      <c r="AQ3871" s="44"/>
      <c r="AS3871" s="44"/>
      <c r="BM3871" s="44"/>
    </row>
    <row r="3872" spans="3:65" ht="12" customHeight="1">
      <c r="C3872" s="63"/>
      <c r="AB3872" s="49"/>
      <c r="AF3872" s="44"/>
      <c r="AQ3872" s="44"/>
      <c r="AS3872" s="44"/>
      <c r="BM3872" s="44"/>
    </row>
    <row r="3873" spans="3:65" ht="12" customHeight="1">
      <c r="C3873" s="63"/>
      <c r="AB3873" s="49"/>
      <c r="AF3873" s="44"/>
      <c r="AQ3873" s="44"/>
      <c r="AS3873" s="44"/>
      <c r="BM3873" s="44"/>
    </row>
    <row r="3874" spans="3:65" ht="12" customHeight="1">
      <c r="C3874" s="63"/>
      <c r="AB3874" s="49"/>
      <c r="AF3874" s="44"/>
      <c r="AQ3874" s="44"/>
      <c r="AS3874" s="44"/>
      <c r="BM3874" s="44"/>
    </row>
    <row r="3875" spans="3:65" ht="12" customHeight="1">
      <c r="C3875" s="63"/>
      <c r="AB3875" s="49"/>
      <c r="AF3875" s="44"/>
      <c r="AQ3875" s="44"/>
      <c r="AS3875" s="44"/>
      <c r="BM3875" s="44"/>
    </row>
    <row r="3876" spans="3:65" ht="12" customHeight="1">
      <c r="C3876" s="63"/>
      <c r="AB3876" s="49"/>
      <c r="AF3876" s="44"/>
      <c r="AQ3876" s="44"/>
      <c r="AS3876" s="44"/>
      <c r="BM3876" s="44"/>
    </row>
    <row r="3877" spans="3:65" ht="12" customHeight="1">
      <c r="C3877" s="63"/>
      <c r="AB3877" s="49"/>
      <c r="AF3877" s="44"/>
      <c r="AQ3877" s="44"/>
      <c r="AS3877" s="44"/>
      <c r="BM3877" s="44"/>
    </row>
    <row r="3878" spans="3:65" ht="12" customHeight="1">
      <c r="C3878" s="63"/>
      <c r="AB3878" s="49"/>
      <c r="AF3878" s="44"/>
      <c r="AQ3878" s="44"/>
      <c r="AS3878" s="44"/>
      <c r="BM3878" s="44"/>
    </row>
    <row r="3879" spans="3:65" ht="12" customHeight="1">
      <c r="C3879" s="63"/>
      <c r="AB3879" s="49"/>
      <c r="AF3879" s="44"/>
      <c r="AQ3879" s="44"/>
      <c r="AS3879" s="44"/>
      <c r="BM3879" s="44"/>
    </row>
    <row r="3880" spans="3:65" ht="12" customHeight="1">
      <c r="C3880" s="63"/>
      <c r="AB3880" s="49"/>
      <c r="AF3880" s="44"/>
      <c r="AQ3880" s="44"/>
      <c r="AS3880" s="44"/>
      <c r="BM3880" s="44"/>
    </row>
    <row r="3881" spans="3:65" ht="12" customHeight="1">
      <c r="C3881" s="63"/>
      <c r="AB3881" s="49"/>
      <c r="AF3881" s="44"/>
      <c r="AQ3881" s="44"/>
      <c r="AS3881" s="44"/>
      <c r="BM3881" s="44"/>
    </row>
    <row r="3882" spans="3:65" ht="12" customHeight="1">
      <c r="C3882" s="63"/>
      <c r="AB3882" s="49"/>
      <c r="AF3882" s="44"/>
      <c r="AQ3882" s="44"/>
      <c r="AS3882" s="44"/>
      <c r="BM3882" s="44"/>
    </row>
    <row r="3883" spans="3:65" ht="12" customHeight="1">
      <c r="C3883" s="63"/>
      <c r="AB3883" s="49"/>
      <c r="AF3883" s="44"/>
      <c r="AQ3883" s="44"/>
      <c r="AS3883" s="44"/>
      <c r="BM3883" s="44"/>
    </row>
    <row r="3884" spans="3:65" ht="12" customHeight="1">
      <c r="C3884" s="63"/>
      <c r="AB3884" s="49"/>
      <c r="AF3884" s="44"/>
      <c r="AQ3884" s="44"/>
      <c r="AS3884" s="44"/>
      <c r="BM3884" s="44"/>
    </row>
    <row r="3885" spans="3:65" ht="12" customHeight="1">
      <c r="C3885" s="63"/>
      <c r="AB3885" s="49"/>
      <c r="AF3885" s="44"/>
      <c r="AQ3885" s="44"/>
      <c r="AS3885" s="44"/>
      <c r="BM3885" s="44"/>
    </row>
    <row r="3886" spans="3:65" ht="12" customHeight="1">
      <c r="C3886" s="63"/>
      <c r="AB3886" s="49"/>
      <c r="AF3886" s="44"/>
      <c r="AQ3886" s="44"/>
      <c r="AS3886" s="44"/>
      <c r="BM3886" s="44"/>
    </row>
    <row r="3887" spans="3:65" ht="12" customHeight="1">
      <c r="C3887" s="63"/>
      <c r="AB3887" s="49"/>
      <c r="AF3887" s="44"/>
      <c r="AQ3887" s="44"/>
      <c r="AS3887" s="44"/>
      <c r="BM3887" s="44"/>
    </row>
    <row r="3888" spans="3:65" ht="12" customHeight="1">
      <c r="C3888" s="63"/>
      <c r="AB3888" s="49"/>
      <c r="AF3888" s="44"/>
      <c r="AQ3888" s="44"/>
      <c r="AS3888" s="44"/>
      <c r="BM3888" s="44"/>
    </row>
    <row r="3889" spans="3:65" ht="12" customHeight="1">
      <c r="C3889" s="63"/>
      <c r="AB3889" s="49"/>
      <c r="AF3889" s="44"/>
      <c r="AQ3889" s="44"/>
      <c r="AS3889" s="44"/>
      <c r="BM3889" s="44"/>
    </row>
    <row r="3890" spans="3:65" ht="12" customHeight="1">
      <c r="C3890" s="63"/>
      <c r="AB3890" s="49"/>
      <c r="AF3890" s="44"/>
      <c r="AQ3890" s="44"/>
      <c r="AS3890" s="44"/>
      <c r="BM3890" s="44"/>
    </row>
    <row r="3891" spans="3:65" ht="12" customHeight="1">
      <c r="C3891" s="63"/>
      <c r="AB3891" s="49"/>
      <c r="AF3891" s="44"/>
      <c r="AQ3891" s="44"/>
      <c r="AS3891" s="44"/>
      <c r="BM3891" s="44"/>
    </row>
    <row r="3892" spans="3:65" ht="12" customHeight="1">
      <c r="C3892" s="63"/>
      <c r="AB3892" s="49"/>
      <c r="AF3892" s="44"/>
      <c r="AQ3892" s="44"/>
      <c r="AS3892" s="44"/>
      <c r="BM3892" s="44"/>
    </row>
    <row r="3893" spans="3:65" ht="12" customHeight="1">
      <c r="C3893" s="63"/>
      <c r="AB3893" s="49"/>
      <c r="AF3893" s="44"/>
      <c r="AQ3893" s="44"/>
      <c r="AS3893" s="44"/>
      <c r="BM3893" s="44"/>
    </row>
    <row r="3894" spans="3:65" ht="12" customHeight="1">
      <c r="C3894" s="63"/>
      <c r="AB3894" s="49"/>
      <c r="AF3894" s="44"/>
      <c r="AQ3894" s="44"/>
      <c r="AS3894" s="44"/>
      <c r="BM3894" s="44"/>
    </row>
    <row r="3895" spans="3:65" ht="12" customHeight="1">
      <c r="C3895" s="63"/>
      <c r="AB3895" s="49"/>
      <c r="AF3895" s="44"/>
      <c r="AQ3895" s="44"/>
      <c r="AS3895" s="44"/>
      <c r="BM3895" s="44"/>
    </row>
    <row r="3896" spans="3:65" ht="12" customHeight="1">
      <c r="C3896" s="63"/>
      <c r="AB3896" s="49"/>
      <c r="AF3896" s="44"/>
      <c r="AQ3896" s="44"/>
      <c r="AS3896" s="44"/>
      <c r="BM3896" s="44"/>
    </row>
    <row r="3897" spans="3:65" ht="12" customHeight="1">
      <c r="C3897" s="63"/>
      <c r="AB3897" s="49"/>
      <c r="AF3897" s="44"/>
      <c r="AQ3897" s="44"/>
      <c r="AS3897" s="44"/>
      <c r="BM3897" s="44"/>
    </row>
    <row r="3898" spans="3:65" ht="12" customHeight="1">
      <c r="C3898" s="63"/>
      <c r="AB3898" s="49"/>
      <c r="AF3898" s="44"/>
      <c r="AQ3898" s="44"/>
      <c r="AS3898" s="44"/>
      <c r="BM3898" s="44"/>
    </row>
    <row r="3899" spans="3:65" ht="12" customHeight="1">
      <c r="C3899" s="63"/>
      <c r="AB3899" s="49"/>
      <c r="AF3899" s="44"/>
      <c r="AQ3899" s="44"/>
      <c r="AS3899" s="44"/>
      <c r="BM3899" s="44"/>
    </row>
    <row r="3900" spans="3:65" ht="12" customHeight="1">
      <c r="C3900" s="63"/>
      <c r="AB3900" s="49"/>
      <c r="AF3900" s="44"/>
      <c r="AQ3900" s="44"/>
      <c r="AS3900" s="44"/>
      <c r="BM3900" s="44"/>
    </row>
    <row r="3901" spans="3:65" ht="12" customHeight="1">
      <c r="C3901" s="63"/>
      <c r="AB3901" s="49"/>
      <c r="AF3901" s="44"/>
      <c r="AQ3901" s="44"/>
      <c r="AS3901" s="44"/>
      <c r="BM3901" s="44"/>
    </row>
    <row r="3902" spans="3:65" ht="12" customHeight="1">
      <c r="C3902" s="63"/>
      <c r="AB3902" s="49"/>
      <c r="AF3902" s="44"/>
      <c r="AQ3902" s="44"/>
      <c r="AS3902" s="44"/>
      <c r="BM3902" s="44"/>
    </row>
    <row r="3903" spans="3:65" ht="12" customHeight="1">
      <c r="C3903" s="63"/>
      <c r="AB3903" s="49"/>
      <c r="AF3903" s="44"/>
      <c r="AQ3903" s="44"/>
      <c r="AS3903" s="44"/>
      <c r="BM3903" s="44"/>
    </row>
    <row r="3904" spans="3:65" ht="12" customHeight="1">
      <c r="C3904" s="63"/>
      <c r="AB3904" s="49"/>
      <c r="AF3904" s="44"/>
      <c r="AQ3904" s="44"/>
      <c r="AS3904" s="44"/>
      <c r="BM3904" s="44"/>
    </row>
    <row r="3905" spans="3:65" ht="12" customHeight="1">
      <c r="C3905" s="63"/>
      <c r="AB3905" s="49"/>
      <c r="AF3905" s="44"/>
      <c r="AQ3905" s="44"/>
      <c r="AS3905" s="44"/>
      <c r="BM3905" s="44"/>
    </row>
    <row r="3906" spans="3:65" ht="12" customHeight="1">
      <c r="C3906" s="63"/>
      <c r="AB3906" s="49"/>
      <c r="AF3906" s="44"/>
      <c r="AQ3906" s="44"/>
      <c r="AS3906" s="44"/>
      <c r="BM3906" s="44"/>
    </row>
    <row r="3907" spans="3:65" ht="12" customHeight="1">
      <c r="C3907" s="63"/>
      <c r="AB3907" s="49"/>
      <c r="AF3907" s="44"/>
      <c r="AQ3907" s="44"/>
      <c r="AS3907" s="44"/>
      <c r="BM3907" s="44"/>
    </row>
    <row r="3908" spans="3:65" ht="12" customHeight="1">
      <c r="C3908" s="63"/>
      <c r="AB3908" s="49"/>
      <c r="AF3908" s="44"/>
      <c r="AQ3908" s="44"/>
      <c r="AS3908" s="44"/>
      <c r="BM3908" s="44"/>
    </row>
    <row r="3909" spans="3:65" ht="12" customHeight="1">
      <c r="C3909" s="63"/>
      <c r="AB3909" s="49"/>
      <c r="AF3909" s="44"/>
      <c r="AQ3909" s="44"/>
      <c r="AS3909" s="44"/>
      <c r="BM3909" s="44"/>
    </row>
    <row r="3910" spans="3:65" ht="12" customHeight="1">
      <c r="C3910" s="63"/>
      <c r="AB3910" s="49"/>
      <c r="AF3910" s="44"/>
      <c r="AQ3910" s="44"/>
      <c r="AS3910" s="44"/>
      <c r="BM3910" s="44"/>
    </row>
    <row r="3911" spans="3:65" ht="12" customHeight="1">
      <c r="C3911" s="63"/>
      <c r="AB3911" s="49"/>
      <c r="AF3911" s="44"/>
      <c r="AQ3911" s="44"/>
      <c r="AS3911" s="44"/>
      <c r="BM3911" s="44"/>
    </row>
    <row r="3912" spans="3:65" ht="12" customHeight="1">
      <c r="C3912" s="63"/>
      <c r="AB3912" s="49"/>
      <c r="AF3912" s="44"/>
      <c r="AQ3912" s="44"/>
      <c r="AS3912" s="44"/>
      <c r="BM3912" s="44"/>
    </row>
    <row r="3913" spans="3:65" ht="12" customHeight="1">
      <c r="C3913" s="63"/>
      <c r="AB3913" s="49"/>
      <c r="AF3913" s="44"/>
      <c r="AQ3913" s="44"/>
      <c r="AS3913" s="44"/>
      <c r="BM3913" s="44"/>
    </row>
    <row r="3914" spans="3:65" ht="12" customHeight="1">
      <c r="C3914" s="63"/>
      <c r="AB3914" s="49"/>
      <c r="AF3914" s="44"/>
      <c r="AQ3914" s="44"/>
      <c r="AS3914" s="44"/>
      <c r="BM3914" s="44"/>
    </row>
    <row r="3915" spans="3:65" ht="12" customHeight="1">
      <c r="C3915" s="63"/>
      <c r="AB3915" s="49"/>
      <c r="AF3915" s="44"/>
      <c r="AQ3915" s="44"/>
      <c r="AS3915" s="44"/>
      <c r="BM3915" s="44"/>
    </row>
    <row r="3916" spans="3:65" ht="12" customHeight="1">
      <c r="C3916" s="63"/>
      <c r="AB3916" s="49"/>
      <c r="AF3916" s="44"/>
      <c r="AQ3916" s="44"/>
      <c r="AS3916" s="44"/>
      <c r="BM3916" s="44"/>
    </row>
    <row r="3917" spans="3:65" ht="12" customHeight="1">
      <c r="C3917" s="63"/>
      <c r="AB3917" s="49"/>
      <c r="AF3917" s="44"/>
      <c r="AQ3917" s="44"/>
      <c r="AS3917" s="44"/>
      <c r="BM3917" s="44"/>
    </row>
    <row r="3918" spans="3:65" ht="12" customHeight="1">
      <c r="C3918" s="63"/>
      <c r="AB3918" s="49"/>
      <c r="AF3918" s="44"/>
      <c r="AQ3918" s="44"/>
      <c r="AS3918" s="44"/>
      <c r="BM3918" s="44"/>
    </row>
    <row r="3919" spans="3:65" ht="12" customHeight="1">
      <c r="C3919" s="63"/>
      <c r="AB3919" s="49"/>
      <c r="AF3919" s="44"/>
      <c r="AQ3919" s="44"/>
      <c r="AS3919" s="44"/>
      <c r="BM3919" s="44"/>
    </row>
    <row r="3920" spans="3:65" ht="12" customHeight="1">
      <c r="C3920" s="63"/>
      <c r="AB3920" s="49"/>
      <c r="AF3920" s="44"/>
      <c r="AQ3920" s="44"/>
      <c r="AS3920" s="44"/>
      <c r="BM3920" s="44"/>
    </row>
    <row r="3921" spans="3:65" ht="12" customHeight="1">
      <c r="C3921" s="63"/>
      <c r="AB3921" s="49"/>
      <c r="AF3921" s="44"/>
      <c r="AQ3921" s="44"/>
      <c r="AS3921" s="44"/>
      <c r="BM3921" s="44"/>
    </row>
    <row r="3922" spans="3:65" ht="12" customHeight="1">
      <c r="C3922" s="63"/>
      <c r="AB3922" s="49"/>
      <c r="AF3922" s="44"/>
      <c r="AQ3922" s="44"/>
      <c r="AS3922" s="44"/>
      <c r="BM3922" s="44"/>
    </row>
    <row r="3923" spans="3:65" ht="12" customHeight="1">
      <c r="C3923" s="63"/>
      <c r="AB3923" s="49"/>
      <c r="AF3923" s="44"/>
      <c r="AQ3923" s="44"/>
      <c r="AS3923" s="44"/>
      <c r="BM3923" s="44"/>
    </row>
    <row r="3924" spans="3:65" ht="12" customHeight="1">
      <c r="C3924" s="63"/>
      <c r="AB3924" s="49"/>
      <c r="AF3924" s="44"/>
      <c r="AQ3924" s="44"/>
      <c r="AS3924" s="44"/>
      <c r="BM3924" s="44"/>
    </row>
    <row r="3925" spans="3:65" ht="12" customHeight="1">
      <c r="C3925" s="63"/>
      <c r="AB3925" s="49"/>
      <c r="AF3925" s="44"/>
      <c r="AQ3925" s="44"/>
      <c r="AS3925" s="44"/>
      <c r="BM3925" s="44"/>
    </row>
    <row r="3926" spans="3:65" ht="12" customHeight="1">
      <c r="C3926" s="63"/>
      <c r="AB3926" s="49"/>
      <c r="AF3926" s="44"/>
      <c r="AQ3926" s="44"/>
      <c r="AS3926" s="44"/>
      <c r="BM3926" s="44"/>
    </row>
    <row r="3927" spans="3:65" ht="12" customHeight="1">
      <c r="C3927" s="63"/>
      <c r="AB3927" s="49"/>
      <c r="AF3927" s="44"/>
      <c r="AQ3927" s="44"/>
      <c r="AS3927" s="44"/>
      <c r="BM3927" s="44"/>
    </row>
    <row r="3928" spans="3:65" ht="12" customHeight="1">
      <c r="C3928" s="63"/>
      <c r="AB3928" s="49"/>
      <c r="AF3928" s="44"/>
      <c r="AQ3928" s="44"/>
      <c r="AS3928" s="44"/>
      <c r="BM3928" s="44"/>
    </row>
    <row r="3929" spans="3:65" ht="12" customHeight="1">
      <c r="C3929" s="63"/>
      <c r="AB3929" s="49"/>
      <c r="AF3929" s="44"/>
      <c r="AQ3929" s="44"/>
      <c r="AS3929" s="44"/>
      <c r="BM3929" s="44"/>
    </row>
    <row r="3930" spans="3:65" ht="12" customHeight="1">
      <c r="C3930" s="63"/>
      <c r="AB3930" s="49"/>
      <c r="AF3930" s="44"/>
      <c r="AQ3930" s="44"/>
      <c r="AS3930" s="44"/>
      <c r="BM3930" s="44"/>
    </row>
    <row r="3931" spans="3:65" ht="12" customHeight="1">
      <c r="C3931" s="63"/>
      <c r="AB3931" s="49"/>
      <c r="AF3931" s="44"/>
      <c r="AQ3931" s="44"/>
      <c r="AS3931" s="44"/>
      <c r="BM3931" s="44"/>
    </row>
    <row r="3932" spans="3:65" ht="12" customHeight="1">
      <c r="C3932" s="63"/>
      <c r="AB3932" s="49"/>
      <c r="AF3932" s="44"/>
      <c r="AQ3932" s="44"/>
      <c r="AS3932" s="44"/>
      <c r="BM3932" s="44"/>
    </row>
    <row r="3933" spans="3:65" ht="12" customHeight="1">
      <c r="C3933" s="63"/>
      <c r="AB3933" s="49"/>
      <c r="AF3933" s="44"/>
      <c r="AQ3933" s="44"/>
      <c r="AS3933" s="44"/>
      <c r="BM3933" s="44"/>
    </row>
    <row r="3934" spans="3:65" ht="12" customHeight="1">
      <c r="C3934" s="63"/>
      <c r="AB3934" s="49"/>
      <c r="AF3934" s="44"/>
      <c r="AQ3934" s="44"/>
      <c r="AS3934" s="44"/>
      <c r="BM3934" s="44"/>
    </row>
    <row r="3935" spans="3:65" ht="12" customHeight="1">
      <c r="C3935" s="63"/>
      <c r="AB3935" s="49"/>
      <c r="AF3935" s="44"/>
      <c r="AQ3935" s="44"/>
      <c r="AS3935" s="44"/>
      <c r="BM3935" s="44"/>
    </row>
    <row r="3936" spans="3:65" ht="12" customHeight="1">
      <c r="C3936" s="63"/>
      <c r="AB3936" s="49"/>
      <c r="AF3936" s="44"/>
      <c r="AQ3936" s="44"/>
      <c r="AS3936" s="44"/>
      <c r="BM3936" s="44"/>
    </row>
    <row r="3937" spans="3:65" ht="12" customHeight="1">
      <c r="C3937" s="63"/>
      <c r="AB3937" s="49"/>
      <c r="AF3937" s="44"/>
      <c r="AQ3937" s="44"/>
      <c r="AS3937" s="44"/>
      <c r="BM3937" s="44"/>
    </row>
    <row r="3938" spans="3:65" ht="12" customHeight="1">
      <c r="C3938" s="63"/>
      <c r="AB3938" s="49"/>
      <c r="AF3938" s="44"/>
      <c r="AQ3938" s="44"/>
      <c r="AS3938" s="44"/>
      <c r="BM3938" s="44"/>
    </row>
    <row r="3939" spans="3:65" ht="12" customHeight="1">
      <c r="C3939" s="63"/>
      <c r="AB3939" s="49"/>
      <c r="AF3939" s="44"/>
      <c r="AQ3939" s="44"/>
      <c r="AS3939" s="44"/>
      <c r="BM3939" s="44"/>
    </row>
    <row r="3940" spans="3:65" ht="12" customHeight="1">
      <c r="C3940" s="63"/>
      <c r="AB3940" s="49"/>
      <c r="AF3940" s="44"/>
      <c r="AQ3940" s="44"/>
      <c r="AS3940" s="44"/>
      <c r="BM3940" s="44"/>
    </row>
    <row r="3941" spans="3:65" ht="12" customHeight="1">
      <c r="C3941" s="63"/>
      <c r="AB3941" s="49"/>
      <c r="AF3941" s="44"/>
      <c r="AQ3941" s="44"/>
      <c r="AS3941" s="44"/>
      <c r="BM3941" s="44"/>
    </row>
    <row r="3942" spans="3:65" ht="12" customHeight="1">
      <c r="C3942" s="63"/>
      <c r="AB3942" s="49"/>
      <c r="AF3942" s="44"/>
      <c r="AQ3942" s="44"/>
      <c r="AS3942" s="44"/>
      <c r="BM3942" s="44"/>
    </row>
    <row r="3943" spans="3:65" ht="12" customHeight="1">
      <c r="C3943" s="63"/>
      <c r="AB3943" s="49"/>
      <c r="AF3943" s="44"/>
      <c r="AQ3943" s="44"/>
      <c r="AS3943" s="44"/>
      <c r="BM3943" s="44"/>
    </row>
    <row r="3944" spans="3:65" ht="12" customHeight="1">
      <c r="C3944" s="63"/>
      <c r="AB3944" s="49"/>
      <c r="AF3944" s="44"/>
      <c r="AQ3944" s="44"/>
      <c r="AS3944" s="44"/>
      <c r="BM3944" s="44"/>
    </row>
    <row r="3945" spans="3:65" ht="12" customHeight="1">
      <c r="C3945" s="63"/>
      <c r="AB3945" s="49"/>
      <c r="AF3945" s="44"/>
      <c r="AQ3945" s="44"/>
      <c r="AS3945" s="44"/>
      <c r="BM3945" s="44"/>
    </row>
    <row r="3946" spans="3:65" ht="12" customHeight="1">
      <c r="C3946" s="63"/>
      <c r="AB3946" s="49"/>
      <c r="AF3946" s="44"/>
      <c r="AQ3946" s="44"/>
      <c r="AS3946" s="44"/>
      <c r="BM3946" s="44"/>
    </row>
    <row r="3947" spans="3:65" ht="12" customHeight="1">
      <c r="C3947" s="63"/>
      <c r="AB3947" s="49"/>
      <c r="AF3947" s="44"/>
      <c r="AQ3947" s="44"/>
      <c r="AS3947" s="44"/>
      <c r="BM3947" s="44"/>
    </row>
    <row r="3948" spans="3:65" ht="12" customHeight="1">
      <c r="C3948" s="63"/>
      <c r="AB3948" s="49"/>
      <c r="AF3948" s="44"/>
      <c r="AQ3948" s="44"/>
      <c r="AS3948" s="44"/>
      <c r="BM3948" s="44"/>
    </row>
    <row r="3949" spans="3:65" ht="12" customHeight="1">
      <c r="C3949" s="63"/>
      <c r="AB3949" s="49"/>
      <c r="AF3949" s="44"/>
      <c r="AQ3949" s="44"/>
      <c r="AS3949" s="44"/>
      <c r="BM3949" s="44"/>
    </row>
    <row r="3950" spans="3:65" ht="12" customHeight="1">
      <c r="C3950" s="63"/>
      <c r="AB3950" s="49"/>
      <c r="AF3950" s="44"/>
      <c r="AQ3950" s="44"/>
      <c r="AS3950" s="44"/>
      <c r="BM3950" s="44"/>
    </row>
    <row r="3951" spans="3:65" ht="12" customHeight="1">
      <c r="C3951" s="63"/>
      <c r="AB3951" s="49"/>
      <c r="AF3951" s="44"/>
      <c r="AQ3951" s="44"/>
      <c r="AS3951" s="44"/>
      <c r="BM3951" s="44"/>
    </row>
    <row r="3952" spans="3:65" ht="12" customHeight="1">
      <c r="C3952" s="63"/>
      <c r="AB3952" s="49"/>
      <c r="AF3952" s="44"/>
      <c r="AQ3952" s="44"/>
      <c r="AS3952" s="44"/>
      <c r="BM3952" s="44"/>
    </row>
    <row r="3953" spans="3:65" ht="12" customHeight="1">
      <c r="C3953" s="63"/>
      <c r="AB3953" s="49"/>
      <c r="AF3953" s="44"/>
      <c r="AQ3953" s="44"/>
      <c r="AS3953" s="44"/>
      <c r="BM3953" s="44"/>
    </row>
    <row r="3954" spans="3:65" ht="12" customHeight="1">
      <c r="C3954" s="63"/>
      <c r="AB3954" s="49"/>
      <c r="AF3954" s="44"/>
      <c r="AQ3954" s="44"/>
      <c r="AS3954" s="44"/>
      <c r="BM3954" s="44"/>
    </row>
    <row r="3955" spans="3:65" ht="12" customHeight="1">
      <c r="C3955" s="63"/>
      <c r="AB3955" s="49"/>
      <c r="AF3955" s="44"/>
      <c r="AQ3955" s="44"/>
      <c r="AS3955" s="44"/>
      <c r="BM3955" s="44"/>
    </row>
    <row r="3956" spans="3:65" ht="12" customHeight="1">
      <c r="C3956" s="63"/>
      <c r="AB3956" s="49"/>
      <c r="AF3956" s="44"/>
      <c r="AQ3956" s="44"/>
      <c r="AS3956" s="44"/>
      <c r="BM3956" s="44"/>
    </row>
    <row r="3957" spans="3:65" ht="12" customHeight="1">
      <c r="C3957" s="63"/>
      <c r="AB3957" s="49"/>
      <c r="AF3957" s="44"/>
      <c r="AQ3957" s="44"/>
      <c r="AS3957" s="44"/>
      <c r="BM3957" s="44"/>
    </row>
    <row r="3958" spans="3:65" ht="12" customHeight="1">
      <c r="C3958" s="63"/>
      <c r="AB3958" s="49"/>
      <c r="AF3958" s="44"/>
      <c r="AQ3958" s="44"/>
      <c r="AS3958" s="44"/>
      <c r="BM3958" s="44"/>
    </row>
    <row r="3959" spans="3:65" ht="12" customHeight="1">
      <c r="C3959" s="63"/>
      <c r="AB3959" s="49"/>
      <c r="AF3959" s="44"/>
      <c r="AQ3959" s="44"/>
      <c r="AS3959" s="44"/>
      <c r="BM3959" s="44"/>
    </row>
    <row r="3960" spans="3:65" ht="12" customHeight="1">
      <c r="C3960" s="63"/>
      <c r="AB3960" s="49"/>
      <c r="AF3960" s="44"/>
      <c r="AQ3960" s="44"/>
      <c r="AS3960" s="44"/>
      <c r="BM3960" s="44"/>
    </row>
    <row r="3961" spans="3:65" ht="12" customHeight="1">
      <c r="C3961" s="63"/>
      <c r="AB3961" s="49"/>
      <c r="AF3961" s="44"/>
      <c r="AQ3961" s="44"/>
      <c r="AS3961" s="44"/>
      <c r="BM3961" s="44"/>
    </row>
    <row r="3962" spans="3:65" ht="12" customHeight="1">
      <c r="C3962" s="63"/>
      <c r="AB3962" s="49"/>
      <c r="AF3962" s="44"/>
      <c r="AQ3962" s="44"/>
      <c r="AS3962" s="44"/>
      <c r="BM3962" s="44"/>
    </row>
    <row r="3963" spans="3:65" ht="12" customHeight="1">
      <c r="C3963" s="63"/>
      <c r="AB3963" s="49"/>
      <c r="AF3963" s="44"/>
      <c r="AQ3963" s="44"/>
      <c r="AS3963" s="44"/>
      <c r="BM3963" s="44"/>
    </row>
    <row r="3964" spans="3:65" ht="12" customHeight="1">
      <c r="C3964" s="63"/>
      <c r="AB3964" s="49"/>
      <c r="AF3964" s="44"/>
      <c r="AQ3964" s="44"/>
      <c r="AS3964" s="44"/>
      <c r="BM3964" s="44"/>
    </row>
    <row r="3965" spans="3:65" ht="12" customHeight="1">
      <c r="C3965" s="63"/>
      <c r="AB3965" s="49"/>
      <c r="AF3965" s="44"/>
      <c r="AQ3965" s="44"/>
      <c r="AS3965" s="44"/>
      <c r="BM3965" s="44"/>
    </row>
    <row r="3966" spans="3:65" ht="12" customHeight="1">
      <c r="C3966" s="63"/>
      <c r="AB3966" s="49"/>
      <c r="AF3966" s="44"/>
      <c r="AQ3966" s="44"/>
      <c r="AS3966" s="44"/>
      <c r="BM3966" s="44"/>
    </row>
    <row r="3967" spans="3:65" ht="12" customHeight="1">
      <c r="C3967" s="63"/>
      <c r="AB3967" s="49"/>
      <c r="AF3967" s="44"/>
      <c r="AQ3967" s="44"/>
      <c r="AS3967" s="44"/>
      <c r="BM3967" s="44"/>
    </row>
    <row r="3968" spans="3:65" ht="12" customHeight="1">
      <c r="C3968" s="63"/>
      <c r="AB3968" s="49"/>
      <c r="AF3968" s="44"/>
      <c r="AQ3968" s="44"/>
      <c r="AS3968" s="44"/>
      <c r="BM3968" s="44"/>
    </row>
    <row r="3969" spans="3:65" ht="12" customHeight="1">
      <c r="C3969" s="63"/>
      <c r="AB3969" s="49"/>
      <c r="AF3969" s="44"/>
      <c r="AQ3969" s="44"/>
      <c r="AS3969" s="44"/>
      <c r="BM3969" s="44"/>
    </row>
    <row r="3970" spans="3:65" ht="12" customHeight="1">
      <c r="C3970" s="63"/>
      <c r="AB3970" s="49"/>
      <c r="AF3970" s="44"/>
      <c r="AQ3970" s="44"/>
      <c r="AS3970" s="44"/>
      <c r="BM3970" s="44"/>
    </row>
    <row r="3971" spans="3:65" ht="12" customHeight="1">
      <c r="C3971" s="63"/>
      <c r="AB3971" s="49"/>
      <c r="AF3971" s="44"/>
      <c r="AQ3971" s="44"/>
      <c r="AS3971" s="44"/>
      <c r="BM3971" s="44"/>
    </row>
    <row r="3972" spans="3:65" ht="12" customHeight="1">
      <c r="C3972" s="63"/>
      <c r="AB3972" s="49"/>
      <c r="AF3972" s="44"/>
      <c r="AQ3972" s="44"/>
      <c r="AS3972" s="44"/>
      <c r="BM3972" s="44"/>
    </row>
    <row r="3973" spans="3:65" ht="12" customHeight="1">
      <c r="C3973" s="63"/>
      <c r="AB3973" s="49"/>
      <c r="AF3973" s="44"/>
      <c r="AQ3973" s="44"/>
      <c r="AS3973" s="44"/>
      <c r="BM3973" s="44"/>
    </row>
    <row r="3974" spans="3:65" ht="12" customHeight="1">
      <c r="C3974" s="63"/>
      <c r="AB3974" s="49"/>
      <c r="AF3974" s="44"/>
      <c r="AQ3974" s="44"/>
      <c r="AS3974" s="44"/>
      <c r="BM3974" s="44"/>
    </row>
    <row r="3975" spans="3:65" ht="12" customHeight="1">
      <c r="C3975" s="63"/>
      <c r="AB3975" s="49"/>
      <c r="AF3975" s="44"/>
      <c r="AQ3975" s="44"/>
      <c r="AS3975" s="44"/>
      <c r="BM3975" s="44"/>
    </row>
    <row r="3976" spans="3:65" ht="12" customHeight="1">
      <c r="C3976" s="63"/>
      <c r="AB3976" s="49"/>
      <c r="AF3976" s="44"/>
      <c r="AQ3976" s="44"/>
      <c r="AS3976" s="44"/>
      <c r="BM3976" s="44"/>
    </row>
    <row r="3977" spans="3:65" ht="12" customHeight="1">
      <c r="C3977" s="63"/>
      <c r="AB3977" s="49"/>
      <c r="AF3977" s="44"/>
      <c r="AQ3977" s="44"/>
      <c r="AS3977" s="44"/>
      <c r="BM3977" s="44"/>
    </row>
    <row r="3978" spans="3:65" ht="12" customHeight="1">
      <c r="C3978" s="63"/>
      <c r="AB3978" s="49"/>
      <c r="AF3978" s="44"/>
      <c r="AQ3978" s="44"/>
      <c r="AS3978" s="44"/>
      <c r="BM3978" s="44"/>
    </row>
    <row r="3979" spans="3:65" ht="12" customHeight="1">
      <c r="C3979" s="63"/>
      <c r="AB3979" s="49"/>
      <c r="AF3979" s="44"/>
      <c r="AQ3979" s="44"/>
      <c r="AS3979" s="44"/>
      <c r="BM3979" s="44"/>
    </row>
    <row r="3980" spans="3:65" ht="12" customHeight="1">
      <c r="C3980" s="63"/>
      <c r="AB3980" s="49"/>
      <c r="AF3980" s="44"/>
      <c r="AQ3980" s="44"/>
      <c r="AS3980" s="44"/>
      <c r="BM3980" s="44"/>
    </row>
    <row r="3981" spans="3:65" ht="12" customHeight="1">
      <c r="C3981" s="63"/>
      <c r="AB3981" s="49"/>
      <c r="AF3981" s="44"/>
      <c r="AQ3981" s="44"/>
      <c r="AS3981" s="44"/>
      <c r="BM3981" s="44"/>
    </row>
    <row r="3982" spans="3:65" ht="12" customHeight="1">
      <c r="C3982" s="63"/>
      <c r="AB3982" s="49"/>
      <c r="AF3982" s="44"/>
      <c r="AQ3982" s="44"/>
      <c r="AS3982" s="44"/>
      <c r="BM3982" s="44"/>
    </row>
    <row r="3983" spans="3:65" ht="12" customHeight="1">
      <c r="C3983" s="63"/>
      <c r="AB3983" s="49"/>
      <c r="AF3983" s="44"/>
      <c r="AQ3983" s="44"/>
      <c r="AS3983" s="44"/>
      <c r="BM3983" s="44"/>
    </row>
    <row r="3984" spans="3:65" ht="12" customHeight="1">
      <c r="C3984" s="63"/>
      <c r="AB3984" s="49"/>
      <c r="AF3984" s="44"/>
      <c r="AQ3984" s="44"/>
      <c r="AS3984" s="44"/>
      <c r="BM3984" s="44"/>
    </row>
    <row r="3985" spans="3:65" ht="12" customHeight="1">
      <c r="C3985" s="63"/>
      <c r="AB3985" s="49"/>
      <c r="AF3985" s="44"/>
      <c r="AQ3985" s="44"/>
      <c r="AS3985" s="44"/>
      <c r="BM3985" s="44"/>
    </row>
    <row r="3986" spans="3:65" ht="12" customHeight="1">
      <c r="C3986" s="63"/>
      <c r="AB3986" s="49"/>
      <c r="AF3986" s="44"/>
      <c r="AQ3986" s="44"/>
      <c r="AS3986" s="44"/>
      <c r="BM3986" s="44"/>
    </row>
    <row r="3987" spans="3:65" ht="12" customHeight="1">
      <c r="C3987" s="63"/>
      <c r="AB3987" s="49"/>
      <c r="AF3987" s="44"/>
      <c r="AQ3987" s="44"/>
      <c r="AS3987" s="44"/>
      <c r="BM3987" s="44"/>
    </row>
    <row r="3988" spans="3:65" ht="12" customHeight="1">
      <c r="C3988" s="63"/>
      <c r="AB3988" s="49"/>
      <c r="AF3988" s="44"/>
      <c r="AQ3988" s="44"/>
      <c r="AS3988" s="44"/>
      <c r="BM3988" s="44"/>
    </row>
    <row r="3989" spans="3:65" ht="12" customHeight="1">
      <c r="C3989" s="63"/>
      <c r="AB3989" s="49"/>
      <c r="AF3989" s="44"/>
      <c r="AQ3989" s="44"/>
      <c r="AS3989" s="44"/>
      <c r="BM3989" s="44"/>
    </row>
    <row r="3990" spans="3:65" ht="12" customHeight="1">
      <c r="C3990" s="63"/>
      <c r="AB3990" s="49"/>
      <c r="AF3990" s="44"/>
      <c r="AQ3990" s="44"/>
      <c r="AS3990" s="44"/>
      <c r="BM3990" s="44"/>
    </row>
    <row r="3991" spans="3:65" ht="12" customHeight="1">
      <c r="C3991" s="63"/>
      <c r="AB3991" s="49"/>
      <c r="AF3991" s="44"/>
      <c r="AQ3991" s="44"/>
      <c r="AS3991" s="44"/>
      <c r="BM3991" s="44"/>
    </row>
    <row r="3992" spans="3:65" ht="12" customHeight="1">
      <c r="C3992" s="63"/>
      <c r="AB3992" s="49"/>
      <c r="AF3992" s="44"/>
      <c r="AQ3992" s="44"/>
      <c r="AS3992" s="44"/>
      <c r="BM3992" s="44"/>
    </row>
    <row r="3993" spans="3:65" ht="12" customHeight="1">
      <c r="C3993" s="63"/>
      <c r="AB3993" s="49"/>
      <c r="AF3993" s="44"/>
      <c r="AQ3993" s="44"/>
      <c r="AS3993" s="44"/>
      <c r="BM3993" s="44"/>
    </row>
    <row r="3994" spans="3:65" ht="12" customHeight="1">
      <c r="C3994" s="63"/>
      <c r="AB3994" s="49"/>
      <c r="AF3994" s="44"/>
      <c r="AQ3994" s="44"/>
      <c r="AS3994" s="44"/>
      <c r="BM3994" s="44"/>
    </row>
    <row r="3995" spans="3:65" ht="12" customHeight="1">
      <c r="C3995" s="63"/>
      <c r="AB3995" s="49"/>
      <c r="AF3995" s="44"/>
      <c r="AQ3995" s="44"/>
      <c r="AS3995" s="44"/>
      <c r="BM3995" s="44"/>
    </row>
    <row r="3996" spans="3:65" ht="12" customHeight="1">
      <c r="C3996" s="63"/>
      <c r="AB3996" s="49"/>
      <c r="AF3996" s="44"/>
      <c r="AQ3996" s="44"/>
      <c r="AS3996" s="44"/>
      <c r="BM3996" s="44"/>
    </row>
    <row r="3997" spans="3:65" ht="12" customHeight="1">
      <c r="C3997" s="63"/>
      <c r="AB3997" s="49"/>
      <c r="AF3997" s="44"/>
      <c r="AQ3997" s="44"/>
      <c r="AS3997" s="44"/>
      <c r="BM3997" s="44"/>
    </row>
    <row r="3998" spans="3:65" ht="12" customHeight="1">
      <c r="C3998" s="63"/>
      <c r="AB3998" s="49"/>
      <c r="AF3998" s="44"/>
      <c r="AQ3998" s="44"/>
      <c r="AS3998" s="44"/>
      <c r="BM3998" s="44"/>
    </row>
    <row r="3999" spans="3:65" ht="12" customHeight="1">
      <c r="C3999" s="63"/>
      <c r="AB3999" s="49"/>
      <c r="AF3999" s="44"/>
      <c r="AQ3999" s="44"/>
      <c r="AS3999" s="44"/>
      <c r="BM3999" s="44"/>
    </row>
    <row r="4000" spans="3:65" ht="12" customHeight="1">
      <c r="C4000" s="63"/>
      <c r="AB4000" s="49"/>
      <c r="AF4000" s="44"/>
      <c r="AQ4000" s="44"/>
      <c r="AS4000" s="44"/>
      <c r="BM4000" s="44"/>
    </row>
    <row r="4001" spans="3:65" ht="12" customHeight="1">
      <c r="C4001" s="63"/>
      <c r="AB4001" s="49"/>
      <c r="AF4001" s="44"/>
      <c r="AQ4001" s="44"/>
      <c r="AS4001" s="44"/>
      <c r="BM4001" s="44"/>
    </row>
    <row r="4002" spans="3:65" ht="12" customHeight="1">
      <c r="C4002" s="63"/>
      <c r="AB4002" s="49"/>
      <c r="AF4002" s="44"/>
      <c r="AQ4002" s="44"/>
      <c r="AS4002" s="44"/>
      <c r="BM4002" s="44"/>
    </row>
    <row r="4003" spans="3:65" ht="12" customHeight="1">
      <c r="C4003" s="63"/>
      <c r="AB4003" s="49"/>
      <c r="AF4003" s="44"/>
      <c r="AQ4003" s="44"/>
      <c r="AS4003" s="44"/>
      <c r="BM4003" s="44"/>
    </row>
    <row r="4004" spans="3:65" ht="12" customHeight="1">
      <c r="C4004" s="63"/>
      <c r="AB4004" s="49"/>
      <c r="AF4004" s="44"/>
      <c r="AQ4004" s="44"/>
      <c r="AS4004" s="44"/>
      <c r="BM4004" s="44"/>
    </row>
    <row r="4005" spans="3:65" ht="12" customHeight="1">
      <c r="C4005" s="63"/>
      <c r="AB4005" s="49"/>
      <c r="AF4005" s="44"/>
      <c r="AQ4005" s="44"/>
      <c r="AS4005" s="44"/>
      <c r="BM4005" s="44"/>
    </row>
    <row r="4006" spans="3:65" ht="12" customHeight="1">
      <c r="C4006" s="63"/>
      <c r="AB4006" s="49"/>
      <c r="AF4006" s="44"/>
      <c r="AQ4006" s="44"/>
      <c r="AS4006" s="44"/>
      <c r="BM4006" s="44"/>
    </row>
    <row r="4007" spans="3:65" ht="12" customHeight="1">
      <c r="C4007" s="63"/>
      <c r="AB4007" s="49"/>
      <c r="AF4007" s="44"/>
      <c r="AQ4007" s="44"/>
      <c r="AS4007" s="44"/>
      <c r="BM4007" s="44"/>
    </row>
    <row r="4008" spans="3:65" ht="12" customHeight="1">
      <c r="C4008" s="63"/>
      <c r="AB4008" s="49"/>
      <c r="AF4008" s="44"/>
      <c r="AQ4008" s="44"/>
      <c r="AS4008" s="44"/>
      <c r="BM4008" s="44"/>
    </row>
    <row r="4009" spans="3:65" ht="12" customHeight="1">
      <c r="C4009" s="63"/>
      <c r="AB4009" s="49"/>
      <c r="AF4009" s="44"/>
      <c r="AQ4009" s="44"/>
      <c r="AS4009" s="44"/>
      <c r="BM4009" s="44"/>
    </row>
    <row r="4010" spans="3:65" ht="12" customHeight="1">
      <c r="C4010" s="63"/>
      <c r="AB4010" s="49"/>
      <c r="AF4010" s="44"/>
      <c r="AQ4010" s="44"/>
      <c r="AS4010" s="44"/>
      <c r="BM4010" s="44"/>
    </row>
    <row r="4011" spans="3:65" ht="12" customHeight="1">
      <c r="C4011" s="63"/>
      <c r="AB4011" s="49"/>
      <c r="AF4011" s="44"/>
      <c r="AQ4011" s="44"/>
      <c r="AS4011" s="44"/>
      <c r="BM4011" s="44"/>
    </row>
    <row r="4012" spans="3:65" ht="12" customHeight="1">
      <c r="C4012" s="63"/>
      <c r="AB4012" s="49"/>
      <c r="AF4012" s="44"/>
      <c r="AQ4012" s="44"/>
      <c r="AS4012" s="44"/>
      <c r="BM4012" s="44"/>
    </row>
    <row r="4013" spans="3:65" ht="12" customHeight="1">
      <c r="C4013" s="63"/>
      <c r="AB4013" s="49"/>
      <c r="AF4013" s="44"/>
      <c r="AQ4013" s="44"/>
      <c r="AS4013" s="44"/>
      <c r="BM4013" s="44"/>
    </row>
    <row r="4014" spans="3:65" ht="12" customHeight="1">
      <c r="C4014" s="63"/>
      <c r="AB4014" s="49"/>
      <c r="AF4014" s="44"/>
      <c r="AQ4014" s="44"/>
      <c r="AS4014" s="44"/>
      <c r="BM4014" s="44"/>
    </row>
    <row r="4015" spans="3:65" ht="12" customHeight="1">
      <c r="C4015" s="63"/>
      <c r="AB4015" s="49"/>
      <c r="AF4015" s="44"/>
      <c r="AQ4015" s="44"/>
      <c r="AS4015" s="44"/>
      <c r="BM4015" s="44"/>
    </row>
    <row r="4016" spans="3:65" ht="12" customHeight="1">
      <c r="C4016" s="63"/>
      <c r="AB4016" s="49"/>
      <c r="AF4016" s="44"/>
      <c r="AQ4016" s="44"/>
      <c r="AS4016" s="44"/>
      <c r="BM4016" s="44"/>
    </row>
    <row r="4017" spans="3:65" ht="12" customHeight="1">
      <c r="C4017" s="63"/>
      <c r="AB4017" s="49"/>
      <c r="AF4017" s="44"/>
      <c r="AQ4017" s="44"/>
      <c r="AS4017" s="44"/>
      <c r="BM4017" s="44"/>
    </row>
    <row r="4018" spans="3:65" ht="12" customHeight="1">
      <c r="C4018" s="63"/>
      <c r="AB4018" s="49"/>
      <c r="AF4018" s="44"/>
      <c r="AQ4018" s="44"/>
      <c r="AS4018" s="44"/>
      <c r="BM4018" s="44"/>
    </row>
    <row r="4019" spans="3:65" ht="12" customHeight="1">
      <c r="C4019" s="63"/>
      <c r="AB4019" s="49"/>
      <c r="AF4019" s="44"/>
      <c r="AQ4019" s="44"/>
      <c r="AS4019" s="44"/>
      <c r="BM4019" s="44"/>
    </row>
    <row r="4020" spans="3:65" ht="12" customHeight="1">
      <c r="C4020" s="63"/>
      <c r="AB4020" s="49"/>
      <c r="AF4020" s="44"/>
      <c r="AQ4020" s="44"/>
      <c r="AS4020" s="44"/>
      <c r="BM4020" s="44"/>
    </row>
    <row r="4021" spans="3:65" ht="12" customHeight="1">
      <c r="C4021" s="63"/>
      <c r="AB4021" s="49"/>
      <c r="AF4021" s="44"/>
      <c r="AQ4021" s="44"/>
      <c r="AS4021" s="44"/>
      <c r="BM4021" s="44"/>
    </row>
    <row r="4022" spans="3:65" ht="12" customHeight="1">
      <c r="C4022" s="63"/>
      <c r="AB4022" s="49"/>
      <c r="AF4022" s="44"/>
      <c r="AQ4022" s="44"/>
      <c r="AS4022" s="44"/>
      <c r="BM4022" s="44"/>
    </row>
    <row r="4023" spans="3:65" ht="12" customHeight="1">
      <c r="C4023" s="63"/>
      <c r="AB4023" s="49"/>
      <c r="AF4023" s="44"/>
      <c r="AQ4023" s="44"/>
      <c r="AS4023" s="44"/>
      <c r="BM4023" s="44"/>
    </row>
    <row r="4024" spans="3:65" ht="12" customHeight="1">
      <c r="C4024" s="63"/>
      <c r="AB4024" s="49"/>
      <c r="AF4024" s="44"/>
      <c r="AQ4024" s="44"/>
      <c r="AS4024" s="44"/>
      <c r="BM4024" s="44"/>
    </row>
    <row r="4025" spans="3:65" ht="12" customHeight="1">
      <c r="C4025" s="63"/>
      <c r="AB4025" s="49"/>
      <c r="AF4025" s="44"/>
      <c r="AQ4025" s="44"/>
      <c r="AS4025" s="44"/>
      <c r="BM4025" s="44"/>
    </row>
    <row r="4026" spans="3:65" ht="12" customHeight="1">
      <c r="C4026" s="63"/>
      <c r="AB4026" s="49"/>
      <c r="AF4026" s="44"/>
      <c r="AQ4026" s="44"/>
      <c r="AS4026" s="44"/>
      <c r="BM4026" s="44"/>
    </row>
    <row r="4027" spans="3:65" ht="12" customHeight="1">
      <c r="C4027" s="63"/>
      <c r="AB4027" s="49"/>
      <c r="AF4027" s="44"/>
      <c r="AQ4027" s="44"/>
      <c r="AS4027" s="44"/>
      <c r="BM4027" s="44"/>
    </row>
    <row r="4028" spans="3:65" ht="12" customHeight="1">
      <c r="C4028" s="63"/>
      <c r="AB4028" s="49"/>
      <c r="AF4028" s="44"/>
      <c r="AQ4028" s="44"/>
      <c r="AS4028" s="44"/>
      <c r="BM4028" s="44"/>
    </row>
    <row r="4029" spans="3:65" ht="12" customHeight="1">
      <c r="C4029" s="63"/>
      <c r="AB4029" s="49"/>
      <c r="AF4029" s="44"/>
      <c r="AQ4029" s="44"/>
      <c r="AS4029" s="44"/>
      <c r="BM4029" s="44"/>
    </row>
    <row r="4030" spans="3:65" ht="12" customHeight="1">
      <c r="C4030" s="63"/>
      <c r="AB4030" s="49"/>
      <c r="AF4030" s="44"/>
      <c r="AQ4030" s="44"/>
      <c r="AS4030" s="44"/>
      <c r="BM4030" s="44"/>
    </row>
    <row r="4031" spans="3:65" ht="12" customHeight="1">
      <c r="C4031" s="63"/>
      <c r="AB4031" s="49"/>
      <c r="AF4031" s="44"/>
      <c r="AQ4031" s="44"/>
      <c r="AS4031" s="44"/>
      <c r="BM4031" s="44"/>
    </row>
    <row r="4032" spans="3:65" ht="12" customHeight="1">
      <c r="C4032" s="63"/>
      <c r="AB4032" s="49"/>
      <c r="AF4032" s="44"/>
      <c r="AQ4032" s="44"/>
      <c r="AS4032" s="44"/>
      <c r="BM4032" s="44"/>
    </row>
    <row r="4033" spans="3:65" ht="12" customHeight="1">
      <c r="C4033" s="63"/>
      <c r="AB4033" s="49"/>
      <c r="AF4033" s="44"/>
      <c r="AQ4033" s="44"/>
      <c r="AS4033" s="44"/>
      <c r="BM4033" s="44"/>
    </row>
    <row r="4034" spans="3:65" ht="12" customHeight="1">
      <c r="C4034" s="63"/>
      <c r="AB4034" s="49"/>
      <c r="AF4034" s="44"/>
      <c r="AQ4034" s="44"/>
      <c r="AS4034" s="44"/>
      <c r="BM4034" s="44"/>
    </row>
    <row r="4035" spans="3:65" ht="12" customHeight="1">
      <c r="C4035" s="63"/>
      <c r="AB4035" s="49"/>
      <c r="AF4035" s="44"/>
      <c r="AQ4035" s="44"/>
      <c r="AS4035" s="44"/>
      <c r="BM4035" s="44"/>
    </row>
    <row r="4036" spans="3:65" ht="12" customHeight="1">
      <c r="C4036" s="63"/>
      <c r="AB4036" s="49"/>
      <c r="AF4036" s="44"/>
      <c r="AQ4036" s="44"/>
      <c r="AS4036" s="44"/>
      <c r="BM4036" s="44"/>
    </row>
    <row r="4037" spans="3:65" ht="12" customHeight="1">
      <c r="C4037" s="63"/>
      <c r="AB4037" s="49"/>
      <c r="AF4037" s="44"/>
      <c r="AQ4037" s="44"/>
      <c r="AS4037" s="44"/>
      <c r="BM4037" s="44"/>
    </row>
    <row r="4038" spans="3:65" ht="12" customHeight="1">
      <c r="C4038" s="63"/>
      <c r="AB4038" s="49"/>
      <c r="AF4038" s="44"/>
      <c r="AQ4038" s="44"/>
      <c r="AS4038" s="44"/>
      <c r="BM4038" s="44"/>
    </row>
    <row r="4039" spans="3:65" ht="12" customHeight="1">
      <c r="C4039" s="63"/>
      <c r="AB4039" s="49"/>
      <c r="AF4039" s="44"/>
      <c r="AQ4039" s="44"/>
      <c r="AS4039" s="44"/>
      <c r="BM4039" s="44"/>
    </row>
    <row r="4040" spans="3:65" ht="12" customHeight="1">
      <c r="C4040" s="63"/>
      <c r="AB4040" s="49"/>
      <c r="AF4040" s="44"/>
      <c r="AQ4040" s="44"/>
      <c r="AS4040" s="44"/>
      <c r="BM4040" s="44"/>
    </row>
    <row r="4041" spans="3:65" ht="12" customHeight="1">
      <c r="C4041" s="63"/>
      <c r="AB4041" s="49"/>
      <c r="AF4041" s="44"/>
      <c r="AQ4041" s="44"/>
      <c r="AS4041" s="44"/>
      <c r="BM4041" s="44"/>
    </row>
    <row r="4042" spans="3:65" ht="12" customHeight="1">
      <c r="C4042" s="63"/>
      <c r="AB4042" s="49"/>
      <c r="AF4042" s="44"/>
      <c r="AQ4042" s="44"/>
      <c r="AS4042" s="44"/>
      <c r="BM4042" s="44"/>
    </row>
    <row r="4043" spans="3:65" ht="12" customHeight="1">
      <c r="C4043" s="63"/>
      <c r="AB4043" s="49"/>
      <c r="AF4043" s="44"/>
      <c r="AQ4043" s="44"/>
      <c r="AS4043" s="44"/>
      <c r="BM4043" s="44"/>
    </row>
    <row r="4044" spans="3:65" ht="12" customHeight="1">
      <c r="C4044" s="63"/>
      <c r="AB4044" s="49"/>
      <c r="AF4044" s="44"/>
      <c r="AQ4044" s="44"/>
      <c r="AS4044" s="44"/>
      <c r="BM4044" s="44"/>
    </row>
    <row r="4045" spans="3:65" ht="12" customHeight="1">
      <c r="C4045" s="63"/>
      <c r="AB4045" s="49"/>
      <c r="AF4045" s="44"/>
      <c r="AQ4045" s="44"/>
      <c r="AS4045" s="44"/>
      <c r="BM4045" s="44"/>
    </row>
    <row r="4046" spans="3:65" ht="12" customHeight="1">
      <c r="C4046" s="63"/>
      <c r="AB4046" s="49"/>
      <c r="AF4046" s="44"/>
      <c r="AQ4046" s="44"/>
      <c r="AS4046" s="44"/>
      <c r="BM4046" s="44"/>
    </row>
    <row r="4047" spans="3:65" ht="12" customHeight="1">
      <c r="C4047" s="63"/>
      <c r="AB4047" s="49"/>
      <c r="AF4047" s="44"/>
      <c r="AQ4047" s="44"/>
      <c r="AS4047" s="44"/>
      <c r="BM4047" s="44"/>
    </row>
    <row r="4048" spans="3:65" ht="12" customHeight="1">
      <c r="C4048" s="63"/>
      <c r="AB4048" s="49"/>
      <c r="AF4048" s="44"/>
      <c r="AQ4048" s="44"/>
      <c r="AS4048" s="44"/>
      <c r="BM4048" s="44"/>
    </row>
    <row r="4049" spans="3:65" ht="12" customHeight="1">
      <c r="C4049" s="63"/>
      <c r="AB4049" s="49"/>
      <c r="AF4049" s="44"/>
      <c r="AQ4049" s="44"/>
      <c r="AS4049" s="44"/>
      <c r="BM4049" s="44"/>
    </row>
    <row r="4050" spans="3:65" ht="12" customHeight="1">
      <c r="C4050" s="63"/>
      <c r="AB4050" s="49"/>
      <c r="AF4050" s="44"/>
      <c r="AQ4050" s="44"/>
      <c r="AS4050" s="44"/>
      <c r="BM4050" s="44"/>
    </row>
    <row r="4051" spans="3:65" ht="12" customHeight="1">
      <c r="C4051" s="63"/>
      <c r="AB4051" s="49"/>
      <c r="AF4051" s="44"/>
      <c r="AQ4051" s="44"/>
      <c r="AS4051" s="44"/>
      <c r="BM4051" s="44"/>
    </row>
    <row r="4052" spans="3:65" ht="12" customHeight="1">
      <c r="C4052" s="63"/>
      <c r="AB4052" s="49"/>
      <c r="AF4052" s="44"/>
      <c r="AQ4052" s="44"/>
      <c r="AS4052" s="44"/>
      <c r="BM4052" s="44"/>
    </row>
    <row r="4053" spans="3:65" ht="12" customHeight="1">
      <c r="C4053" s="63"/>
      <c r="AB4053" s="49"/>
      <c r="AF4053" s="44"/>
      <c r="AQ4053" s="44"/>
      <c r="AS4053" s="44"/>
      <c r="BM4053" s="44"/>
    </row>
    <row r="4054" spans="3:65" ht="12" customHeight="1">
      <c r="C4054" s="63"/>
      <c r="AB4054" s="49"/>
      <c r="AF4054" s="44"/>
      <c r="AQ4054" s="44"/>
      <c r="AS4054" s="44"/>
      <c r="BM4054" s="44"/>
    </row>
    <row r="4055" spans="3:65" ht="12" customHeight="1">
      <c r="C4055" s="63"/>
      <c r="AB4055" s="49"/>
      <c r="AF4055" s="44"/>
      <c r="AQ4055" s="44"/>
      <c r="AS4055" s="44"/>
      <c r="BM4055" s="44"/>
    </row>
    <row r="4056" spans="3:65" ht="12" customHeight="1">
      <c r="C4056" s="63"/>
      <c r="AB4056" s="49"/>
      <c r="AF4056" s="44"/>
      <c r="AQ4056" s="44"/>
      <c r="AS4056" s="44"/>
      <c r="BM4056" s="44"/>
    </row>
    <row r="4057" spans="3:65" ht="12" customHeight="1">
      <c r="C4057" s="63"/>
      <c r="AB4057" s="49"/>
      <c r="AF4057" s="44"/>
      <c r="AQ4057" s="44"/>
      <c r="AS4057" s="44"/>
      <c r="BM4057" s="44"/>
    </row>
    <row r="4058" spans="3:65" ht="12" customHeight="1">
      <c r="C4058" s="63"/>
      <c r="AB4058" s="49"/>
      <c r="AF4058" s="44"/>
      <c r="AQ4058" s="44"/>
      <c r="AS4058" s="44"/>
      <c r="BM4058" s="44"/>
    </row>
    <row r="4059" spans="3:65" ht="12" customHeight="1">
      <c r="C4059" s="63"/>
      <c r="AB4059" s="49"/>
      <c r="AF4059" s="44"/>
      <c r="AQ4059" s="44"/>
      <c r="AS4059" s="44"/>
      <c r="BM4059" s="44"/>
    </row>
    <row r="4060" spans="3:65" ht="12" customHeight="1">
      <c r="C4060" s="63"/>
      <c r="AB4060" s="49"/>
      <c r="AF4060" s="44"/>
      <c r="AQ4060" s="44"/>
      <c r="AS4060" s="44"/>
      <c r="BM4060" s="44"/>
    </row>
    <row r="4061" spans="3:65" ht="12" customHeight="1">
      <c r="C4061" s="63"/>
      <c r="AB4061" s="49"/>
      <c r="AF4061" s="44"/>
      <c r="AQ4061" s="44"/>
      <c r="AS4061" s="44"/>
      <c r="BM4061" s="44"/>
    </row>
    <row r="4062" spans="3:65" ht="12" customHeight="1">
      <c r="C4062" s="63"/>
      <c r="AB4062" s="49"/>
      <c r="AF4062" s="44"/>
      <c r="AQ4062" s="44"/>
      <c r="AS4062" s="44"/>
      <c r="BM4062" s="44"/>
    </row>
    <row r="4063" spans="3:65" ht="12" customHeight="1">
      <c r="C4063" s="63"/>
      <c r="AB4063" s="49"/>
      <c r="AF4063" s="44"/>
      <c r="AQ4063" s="44"/>
      <c r="AS4063" s="44"/>
      <c r="BM4063" s="44"/>
    </row>
    <row r="4064" spans="3:65" ht="12" customHeight="1">
      <c r="C4064" s="63"/>
      <c r="AB4064" s="49"/>
      <c r="AF4064" s="44"/>
      <c r="AQ4064" s="44"/>
      <c r="AS4064" s="44"/>
      <c r="BM4064" s="44"/>
    </row>
    <row r="4065" spans="3:65" ht="12" customHeight="1">
      <c r="C4065" s="63"/>
      <c r="AB4065" s="49"/>
      <c r="AF4065" s="44"/>
      <c r="AQ4065" s="44"/>
      <c r="AS4065" s="44"/>
      <c r="BM4065" s="44"/>
    </row>
    <row r="4066" spans="3:65" ht="12" customHeight="1">
      <c r="C4066" s="63"/>
      <c r="AB4066" s="49"/>
      <c r="AF4066" s="44"/>
      <c r="AQ4066" s="44"/>
      <c r="AS4066" s="44"/>
      <c r="BM4066" s="44"/>
    </row>
    <row r="4067" spans="3:65" ht="12" customHeight="1">
      <c r="C4067" s="63"/>
      <c r="AB4067" s="49"/>
      <c r="AF4067" s="44"/>
      <c r="AQ4067" s="44"/>
      <c r="AS4067" s="44"/>
      <c r="BM4067" s="44"/>
    </row>
    <row r="4068" spans="3:65" ht="12" customHeight="1">
      <c r="C4068" s="63"/>
      <c r="AB4068" s="49"/>
      <c r="AF4068" s="44"/>
      <c r="AQ4068" s="44"/>
      <c r="AS4068" s="44"/>
      <c r="BM4068" s="44"/>
    </row>
    <row r="4069" spans="3:65" ht="12" customHeight="1">
      <c r="C4069" s="63"/>
      <c r="AB4069" s="49"/>
      <c r="AF4069" s="44"/>
      <c r="AQ4069" s="44"/>
      <c r="AS4069" s="44"/>
      <c r="BM4069" s="44"/>
    </row>
    <row r="4070" spans="3:65" ht="12" customHeight="1">
      <c r="C4070" s="63"/>
      <c r="AB4070" s="49"/>
      <c r="AF4070" s="44"/>
      <c r="AQ4070" s="44"/>
      <c r="AS4070" s="44"/>
      <c r="BM4070" s="44"/>
    </row>
    <row r="4071" spans="3:65" ht="12" customHeight="1">
      <c r="C4071" s="63"/>
      <c r="AB4071" s="49"/>
      <c r="AF4071" s="44"/>
      <c r="AQ4071" s="44"/>
      <c r="AS4071" s="44"/>
      <c r="BM4071" s="44"/>
    </row>
    <row r="4072" spans="3:65" ht="12" customHeight="1">
      <c r="C4072" s="63"/>
      <c r="AB4072" s="49"/>
      <c r="AF4072" s="44"/>
      <c r="AQ4072" s="44"/>
      <c r="AS4072" s="44"/>
      <c r="BM4072" s="44"/>
    </row>
    <row r="4073" spans="3:65" ht="12" customHeight="1">
      <c r="C4073" s="63"/>
      <c r="AB4073" s="49"/>
      <c r="AF4073" s="44"/>
      <c r="AQ4073" s="44"/>
      <c r="AS4073" s="44"/>
      <c r="BM4073" s="44"/>
    </row>
    <row r="4074" spans="3:65" ht="12" customHeight="1">
      <c r="C4074" s="63"/>
      <c r="AB4074" s="49"/>
      <c r="AF4074" s="44"/>
      <c r="AQ4074" s="44"/>
      <c r="AS4074" s="44"/>
      <c r="BM4074" s="44"/>
    </row>
    <row r="4075" spans="3:65" ht="12" customHeight="1">
      <c r="C4075" s="63"/>
      <c r="AB4075" s="49"/>
      <c r="AF4075" s="44"/>
      <c r="AQ4075" s="44"/>
      <c r="AS4075" s="44"/>
      <c r="BM4075" s="44"/>
    </row>
    <row r="4076" spans="3:65" ht="12" customHeight="1">
      <c r="C4076" s="63"/>
      <c r="AB4076" s="49"/>
      <c r="AF4076" s="44"/>
      <c r="AQ4076" s="44"/>
      <c r="AS4076" s="44"/>
      <c r="BM4076" s="44"/>
    </row>
    <row r="4077" spans="3:65" ht="12" customHeight="1">
      <c r="C4077" s="63"/>
      <c r="AB4077" s="49"/>
      <c r="AF4077" s="44"/>
      <c r="AQ4077" s="44"/>
      <c r="AS4077" s="44"/>
      <c r="BM4077" s="44"/>
    </row>
    <row r="4078" spans="3:65" ht="12" customHeight="1">
      <c r="C4078" s="63"/>
      <c r="AB4078" s="49"/>
      <c r="AF4078" s="44"/>
      <c r="AQ4078" s="44"/>
      <c r="AS4078" s="44"/>
      <c r="BM4078" s="44"/>
    </row>
    <row r="4079" spans="3:65" ht="12" customHeight="1">
      <c r="C4079" s="63"/>
      <c r="AB4079" s="49"/>
      <c r="AF4079" s="44"/>
      <c r="AQ4079" s="44"/>
      <c r="AS4079" s="44"/>
      <c r="BM4079" s="44"/>
    </row>
    <row r="4080" spans="3:65" ht="12" customHeight="1">
      <c r="C4080" s="63"/>
      <c r="AB4080" s="49"/>
      <c r="AF4080" s="44"/>
      <c r="AQ4080" s="44"/>
      <c r="AS4080" s="44"/>
      <c r="BM4080" s="44"/>
    </row>
    <row r="4081" spans="3:65" ht="12" customHeight="1">
      <c r="C4081" s="63"/>
      <c r="AB4081" s="49"/>
      <c r="AF4081" s="44"/>
      <c r="AQ4081" s="44"/>
      <c r="AS4081" s="44"/>
      <c r="BM4081" s="44"/>
    </row>
    <row r="4082" spans="3:65" ht="12" customHeight="1">
      <c r="C4082" s="63"/>
      <c r="AB4082" s="49"/>
      <c r="AF4082" s="44"/>
      <c r="AQ4082" s="44"/>
      <c r="AS4082" s="44"/>
      <c r="BM4082" s="44"/>
    </row>
    <row r="4083" spans="3:65" ht="12" customHeight="1">
      <c r="C4083" s="63"/>
      <c r="AB4083" s="49"/>
      <c r="AF4083" s="44"/>
      <c r="AQ4083" s="44"/>
      <c r="AS4083" s="44"/>
      <c r="BM4083" s="44"/>
    </row>
    <row r="4084" spans="3:65" ht="12" customHeight="1">
      <c r="C4084" s="63"/>
      <c r="AB4084" s="49"/>
      <c r="AF4084" s="44"/>
      <c r="AQ4084" s="44"/>
      <c r="AS4084" s="44"/>
      <c r="BM4084" s="44"/>
    </row>
    <row r="4085" spans="3:65" ht="12" customHeight="1">
      <c r="C4085" s="63"/>
      <c r="AB4085" s="49"/>
      <c r="AF4085" s="44"/>
      <c r="AQ4085" s="44"/>
      <c r="AS4085" s="44"/>
      <c r="BM4085" s="44"/>
    </row>
    <row r="4086" spans="3:65" ht="12" customHeight="1">
      <c r="C4086" s="63"/>
      <c r="AB4086" s="49"/>
      <c r="AF4086" s="44"/>
      <c r="AQ4086" s="44"/>
      <c r="AS4086" s="44"/>
      <c r="BM4086" s="44"/>
    </row>
    <row r="4087" spans="3:65" ht="12" customHeight="1">
      <c r="C4087" s="63"/>
      <c r="AB4087" s="49"/>
      <c r="AF4087" s="44"/>
      <c r="AQ4087" s="44"/>
      <c r="AS4087" s="44"/>
      <c r="BM4087" s="44"/>
    </row>
    <row r="4088" spans="3:65" ht="12" customHeight="1">
      <c r="C4088" s="63"/>
      <c r="AB4088" s="49"/>
      <c r="AF4088" s="44"/>
      <c r="AQ4088" s="44"/>
      <c r="AS4088" s="44"/>
      <c r="BM4088" s="44"/>
    </row>
    <row r="4089" spans="3:65" ht="12" customHeight="1">
      <c r="C4089" s="63"/>
      <c r="AB4089" s="49"/>
      <c r="AF4089" s="44"/>
      <c r="AQ4089" s="44"/>
      <c r="AS4089" s="44"/>
      <c r="BM4089" s="44"/>
    </row>
    <row r="4090" spans="3:65" ht="12" customHeight="1">
      <c r="C4090" s="63"/>
      <c r="AB4090" s="49"/>
      <c r="AF4090" s="44"/>
      <c r="AQ4090" s="44"/>
      <c r="AS4090" s="44"/>
      <c r="BM4090" s="44"/>
    </row>
    <row r="4091" spans="3:65" ht="12" customHeight="1">
      <c r="C4091" s="63"/>
      <c r="AB4091" s="49"/>
      <c r="AF4091" s="44"/>
      <c r="AQ4091" s="44"/>
      <c r="AS4091" s="44"/>
      <c r="BM4091" s="44"/>
    </row>
    <row r="4092" spans="3:65" ht="12" customHeight="1">
      <c r="C4092" s="63"/>
      <c r="AB4092" s="49"/>
      <c r="AF4092" s="44"/>
      <c r="AQ4092" s="44"/>
      <c r="AS4092" s="44"/>
      <c r="BM4092" s="44"/>
    </row>
    <row r="4093" spans="3:65" ht="12" customHeight="1">
      <c r="C4093" s="63"/>
      <c r="AB4093" s="49"/>
      <c r="AF4093" s="44"/>
      <c r="AQ4093" s="44"/>
      <c r="AS4093" s="44"/>
      <c r="BM4093" s="44"/>
    </row>
    <row r="4094" spans="3:65" ht="12" customHeight="1">
      <c r="C4094" s="63"/>
      <c r="AB4094" s="49"/>
      <c r="AF4094" s="44"/>
      <c r="AQ4094" s="44"/>
      <c r="AS4094" s="44"/>
      <c r="BM4094" s="44"/>
    </row>
    <row r="4095" spans="3:65" ht="12" customHeight="1">
      <c r="C4095" s="63"/>
      <c r="AB4095" s="49"/>
      <c r="AF4095" s="44"/>
      <c r="AQ4095" s="44"/>
      <c r="AS4095" s="44"/>
      <c r="BM4095" s="44"/>
    </row>
    <row r="4096" spans="3:65" ht="12" customHeight="1">
      <c r="C4096" s="63"/>
      <c r="AB4096" s="49"/>
      <c r="AF4096" s="44"/>
      <c r="AQ4096" s="44"/>
      <c r="AS4096" s="44"/>
      <c r="BM4096" s="44"/>
    </row>
    <row r="4097" spans="3:65" ht="12" customHeight="1">
      <c r="C4097" s="63"/>
      <c r="AB4097" s="49"/>
      <c r="AF4097" s="44"/>
      <c r="AQ4097" s="44"/>
      <c r="AS4097" s="44"/>
      <c r="BM4097" s="44"/>
    </row>
    <row r="4098" spans="3:65" ht="12" customHeight="1">
      <c r="C4098" s="63"/>
      <c r="AB4098" s="49"/>
      <c r="AF4098" s="44"/>
      <c r="AQ4098" s="44"/>
      <c r="AS4098" s="44"/>
      <c r="BM4098" s="44"/>
    </row>
    <row r="4099" spans="3:65" ht="12" customHeight="1">
      <c r="C4099" s="63"/>
      <c r="AB4099" s="49"/>
      <c r="AF4099" s="44"/>
      <c r="AQ4099" s="44"/>
      <c r="AS4099" s="44"/>
      <c r="BM4099" s="44"/>
    </row>
    <row r="4100" spans="3:65" ht="12" customHeight="1">
      <c r="C4100" s="63"/>
      <c r="AB4100" s="49"/>
      <c r="AF4100" s="44"/>
      <c r="AQ4100" s="44"/>
      <c r="AS4100" s="44"/>
      <c r="BM4100" s="44"/>
    </row>
    <row r="4101" spans="3:65" ht="12" customHeight="1">
      <c r="C4101" s="63"/>
      <c r="AB4101" s="49"/>
      <c r="AF4101" s="44"/>
      <c r="AQ4101" s="44"/>
      <c r="AS4101" s="44"/>
      <c r="BM4101" s="44"/>
    </row>
    <row r="4102" spans="3:65" ht="12" customHeight="1">
      <c r="C4102" s="63"/>
      <c r="AB4102" s="49"/>
      <c r="AF4102" s="44"/>
      <c r="AQ4102" s="44"/>
      <c r="AS4102" s="44"/>
      <c r="BM4102" s="44"/>
    </row>
    <row r="4103" spans="3:65" ht="12" customHeight="1">
      <c r="C4103" s="63"/>
      <c r="AB4103" s="49"/>
      <c r="AF4103" s="44"/>
      <c r="AQ4103" s="44"/>
      <c r="AS4103" s="44"/>
      <c r="BM4103" s="44"/>
    </row>
    <row r="4104" spans="3:65" ht="12" customHeight="1">
      <c r="C4104" s="63"/>
      <c r="AB4104" s="49"/>
      <c r="AF4104" s="44"/>
      <c r="AQ4104" s="44"/>
      <c r="AS4104" s="44"/>
      <c r="BM4104" s="44"/>
    </row>
    <row r="4105" spans="3:65" ht="12" customHeight="1">
      <c r="C4105" s="63"/>
      <c r="AB4105" s="49"/>
      <c r="AF4105" s="44"/>
      <c r="AQ4105" s="44"/>
      <c r="AS4105" s="44"/>
      <c r="BM4105" s="44"/>
    </row>
    <row r="4106" spans="3:65" ht="12" customHeight="1">
      <c r="C4106" s="63"/>
      <c r="AB4106" s="49"/>
      <c r="AF4106" s="44"/>
      <c r="AQ4106" s="44"/>
      <c r="AS4106" s="44"/>
      <c r="BM4106" s="44"/>
    </row>
    <row r="4107" spans="3:65" ht="12" customHeight="1">
      <c r="C4107" s="63"/>
      <c r="AB4107" s="49"/>
      <c r="AF4107" s="44"/>
      <c r="AQ4107" s="44"/>
      <c r="AS4107" s="44"/>
      <c r="BM4107" s="44"/>
    </row>
    <row r="4108" spans="3:65" ht="12" customHeight="1">
      <c r="C4108" s="63"/>
      <c r="AB4108" s="49"/>
      <c r="AF4108" s="44"/>
      <c r="AQ4108" s="44"/>
      <c r="AS4108" s="44"/>
      <c r="BM4108" s="44"/>
    </row>
    <row r="4109" spans="3:65" ht="12" customHeight="1">
      <c r="C4109" s="63"/>
      <c r="AB4109" s="49"/>
      <c r="AF4109" s="44"/>
      <c r="AQ4109" s="44"/>
      <c r="AS4109" s="44"/>
      <c r="BM4109" s="44"/>
    </row>
    <row r="4110" spans="3:65" ht="12" customHeight="1">
      <c r="C4110" s="63"/>
      <c r="AB4110" s="49"/>
      <c r="AF4110" s="44"/>
      <c r="AQ4110" s="44"/>
      <c r="AS4110" s="44"/>
      <c r="BM4110" s="44"/>
    </row>
    <row r="4111" spans="3:65" ht="12" customHeight="1">
      <c r="C4111" s="63"/>
      <c r="AB4111" s="49"/>
      <c r="AF4111" s="44"/>
      <c r="AQ4111" s="44"/>
      <c r="AS4111" s="44"/>
      <c r="BM4111" s="44"/>
    </row>
    <row r="4112" spans="3:65" ht="12" customHeight="1">
      <c r="C4112" s="63"/>
      <c r="AB4112" s="49"/>
      <c r="AF4112" s="44"/>
      <c r="AQ4112" s="44"/>
      <c r="AS4112" s="44"/>
      <c r="BM4112" s="44"/>
    </row>
    <row r="4113" spans="3:65" ht="12" customHeight="1">
      <c r="C4113" s="63"/>
      <c r="AB4113" s="49"/>
      <c r="AF4113" s="44"/>
      <c r="AQ4113" s="44"/>
      <c r="AS4113" s="44"/>
      <c r="BM4113" s="44"/>
    </row>
    <row r="4114" spans="3:65" ht="12" customHeight="1">
      <c r="C4114" s="63"/>
      <c r="AB4114" s="49"/>
      <c r="AF4114" s="44"/>
      <c r="AQ4114" s="44"/>
      <c r="AS4114" s="44"/>
      <c r="BM4114" s="44"/>
    </row>
    <row r="4115" spans="3:65" ht="12" customHeight="1">
      <c r="C4115" s="63"/>
      <c r="AB4115" s="49"/>
      <c r="AF4115" s="44"/>
      <c r="AQ4115" s="44"/>
      <c r="AS4115" s="44"/>
      <c r="BM4115" s="44"/>
    </row>
    <row r="4116" spans="3:65" ht="12" customHeight="1">
      <c r="C4116" s="63"/>
      <c r="AB4116" s="49"/>
      <c r="AF4116" s="44"/>
      <c r="AQ4116" s="44"/>
      <c r="AS4116" s="44"/>
      <c r="BM4116" s="44"/>
    </row>
    <row r="4117" spans="3:65" ht="12" customHeight="1">
      <c r="C4117" s="63"/>
      <c r="AB4117" s="49"/>
      <c r="AF4117" s="44"/>
      <c r="AQ4117" s="44"/>
      <c r="AS4117" s="44"/>
      <c r="BM4117" s="44"/>
    </row>
    <row r="4118" spans="3:65" ht="12" customHeight="1">
      <c r="C4118" s="63"/>
      <c r="AB4118" s="49"/>
      <c r="AF4118" s="44"/>
      <c r="AQ4118" s="44"/>
      <c r="AS4118" s="44"/>
      <c r="BM4118" s="44"/>
    </row>
    <row r="4119" spans="3:65" ht="12" customHeight="1">
      <c r="C4119" s="63"/>
      <c r="AB4119" s="49"/>
      <c r="AF4119" s="44"/>
      <c r="AQ4119" s="44"/>
      <c r="AS4119" s="44"/>
      <c r="BM4119" s="44"/>
    </row>
    <row r="4120" spans="3:65" ht="12" customHeight="1">
      <c r="C4120" s="63"/>
      <c r="AB4120" s="49"/>
      <c r="AF4120" s="44"/>
      <c r="AQ4120" s="44"/>
      <c r="AS4120" s="44"/>
      <c r="BM4120" s="44"/>
    </row>
    <row r="4121" spans="3:65" ht="12" customHeight="1">
      <c r="C4121" s="63"/>
      <c r="AB4121" s="49"/>
      <c r="AF4121" s="44"/>
      <c r="AQ4121" s="44"/>
      <c r="AS4121" s="44"/>
      <c r="BM4121" s="44"/>
    </row>
    <row r="4122" spans="3:65" ht="12" customHeight="1">
      <c r="C4122" s="63"/>
      <c r="AB4122" s="49"/>
      <c r="AF4122" s="44"/>
      <c r="AQ4122" s="44"/>
      <c r="AS4122" s="44"/>
      <c r="BM4122" s="44"/>
    </row>
    <row r="4123" spans="3:65" ht="12" customHeight="1">
      <c r="C4123" s="63"/>
      <c r="AB4123" s="49"/>
      <c r="AF4123" s="44"/>
      <c r="AQ4123" s="44"/>
      <c r="AS4123" s="44"/>
      <c r="BM4123" s="44"/>
    </row>
    <row r="4124" spans="3:65" ht="12" customHeight="1">
      <c r="C4124" s="63"/>
      <c r="AB4124" s="49"/>
      <c r="AF4124" s="44"/>
      <c r="AQ4124" s="44"/>
      <c r="AS4124" s="44"/>
      <c r="BM4124" s="44"/>
    </row>
    <row r="4125" spans="3:65" ht="12" customHeight="1">
      <c r="C4125" s="63"/>
      <c r="AB4125" s="49"/>
      <c r="AF4125" s="44"/>
      <c r="AQ4125" s="44"/>
      <c r="AS4125" s="44"/>
      <c r="BM4125" s="44"/>
    </row>
    <row r="4126" spans="3:65" ht="12" customHeight="1">
      <c r="C4126" s="63"/>
      <c r="AB4126" s="49"/>
      <c r="AF4126" s="44"/>
      <c r="AQ4126" s="44"/>
      <c r="AS4126" s="44"/>
      <c r="BM4126" s="44"/>
    </row>
    <row r="4127" spans="3:65" ht="12" customHeight="1">
      <c r="C4127" s="63"/>
      <c r="AB4127" s="49"/>
      <c r="AF4127" s="44"/>
      <c r="AQ4127" s="44"/>
      <c r="AS4127" s="44"/>
      <c r="BM4127" s="44"/>
    </row>
    <row r="4128" spans="3:65" ht="12" customHeight="1">
      <c r="C4128" s="63"/>
      <c r="AB4128" s="49"/>
      <c r="AF4128" s="44"/>
      <c r="AQ4128" s="44"/>
      <c r="AS4128" s="44"/>
      <c r="BM4128" s="44"/>
    </row>
    <row r="4129" spans="3:65" ht="12" customHeight="1">
      <c r="C4129" s="63"/>
      <c r="AB4129" s="49"/>
      <c r="AF4129" s="44"/>
      <c r="AQ4129" s="44"/>
      <c r="AS4129" s="44"/>
      <c r="BM4129" s="44"/>
    </row>
    <row r="4130" spans="3:65" ht="12" customHeight="1">
      <c r="C4130" s="63"/>
      <c r="AB4130" s="49"/>
      <c r="AF4130" s="44"/>
      <c r="AQ4130" s="44"/>
      <c r="AS4130" s="44"/>
      <c r="BM4130" s="44"/>
    </row>
    <row r="4131" spans="3:65" ht="12" customHeight="1">
      <c r="C4131" s="63"/>
      <c r="AB4131" s="49"/>
      <c r="AF4131" s="44"/>
      <c r="AQ4131" s="44"/>
      <c r="AS4131" s="44"/>
      <c r="BM4131" s="44"/>
    </row>
    <row r="4132" spans="3:65" ht="12" customHeight="1">
      <c r="C4132" s="63"/>
      <c r="AB4132" s="49"/>
      <c r="AF4132" s="44"/>
      <c r="AQ4132" s="44"/>
      <c r="AS4132" s="44"/>
      <c r="BM4132" s="44"/>
    </row>
    <row r="4133" spans="3:65" ht="12" customHeight="1">
      <c r="C4133" s="63"/>
      <c r="AB4133" s="49"/>
      <c r="AF4133" s="44"/>
      <c r="AQ4133" s="44"/>
      <c r="AS4133" s="44"/>
      <c r="BM4133" s="44"/>
    </row>
    <row r="4134" spans="3:65" ht="12" customHeight="1">
      <c r="C4134" s="63"/>
      <c r="AB4134" s="49"/>
      <c r="AF4134" s="44"/>
      <c r="AQ4134" s="44"/>
      <c r="AS4134" s="44"/>
      <c r="BM4134" s="44"/>
    </row>
    <row r="4135" spans="3:65" ht="12" customHeight="1">
      <c r="C4135" s="63"/>
      <c r="AB4135" s="49"/>
      <c r="AF4135" s="44"/>
      <c r="AQ4135" s="44"/>
      <c r="AS4135" s="44"/>
      <c r="BM4135" s="44"/>
    </row>
    <row r="4136" spans="3:65" ht="12" customHeight="1">
      <c r="C4136" s="63"/>
      <c r="AB4136" s="49"/>
      <c r="AF4136" s="44"/>
      <c r="AQ4136" s="44"/>
      <c r="AS4136" s="44"/>
      <c r="BM4136" s="44"/>
    </row>
    <row r="4137" spans="3:65" ht="12" customHeight="1">
      <c r="C4137" s="63"/>
      <c r="AB4137" s="49"/>
      <c r="AF4137" s="44"/>
      <c r="AQ4137" s="44"/>
      <c r="AS4137" s="44"/>
      <c r="BM4137" s="44"/>
    </row>
    <row r="4138" spans="3:65" ht="12" customHeight="1">
      <c r="C4138" s="63"/>
      <c r="AB4138" s="49"/>
      <c r="AF4138" s="44"/>
      <c r="AQ4138" s="44"/>
      <c r="AS4138" s="44"/>
      <c r="BM4138" s="44"/>
    </row>
    <row r="4139" spans="3:65" ht="12" customHeight="1">
      <c r="C4139" s="63"/>
      <c r="AB4139" s="49"/>
      <c r="AF4139" s="44"/>
      <c r="AQ4139" s="44"/>
      <c r="AS4139" s="44"/>
      <c r="BM4139" s="44"/>
    </row>
    <row r="4140" spans="3:65" ht="12" customHeight="1">
      <c r="C4140" s="63"/>
      <c r="AB4140" s="49"/>
      <c r="AF4140" s="44"/>
      <c r="AQ4140" s="44"/>
      <c r="AS4140" s="44"/>
      <c r="BM4140" s="44"/>
    </row>
    <row r="4141" spans="3:65" ht="12" customHeight="1">
      <c r="C4141" s="63"/>
      <c r="AB4141" s="49"/>
      <c r="AF4141" s="44"/>
      <c r="AQ4141" s="44"/>
      <c r="AS4141" s="44"/>
      <c r="BM4141" s="44"/>
    </row>
    <row r="4142" spans="3:65" ht="12" customHeight="1">
      <c r="C4142" s="63"/>
      <c r="AB4142" s="49"/>
      <c r="AF4142" s="44"/>
      <c r="AQ4142" s="44"/>
      <c r="AS4142" s="44"/>
      <c r="BM4142" s="44"/>
    </row>
    <row r="4143" spans="3:65" ht="12" customHeight="1">
      <c r="C4143" s="63"/>
      <c r="AB4143" s="49"/>
      <c r="AF4143" s="44"/>
      <c r="AQ4143" s="44"/>
      <c r="AS4143" s="44"/>
      <c r="BM4143" s="44"/>
    </row>
    <row r="4144" spans="3:65" ht="12" customHeight="1">
      <c r="C4144" s="63"/>
      <c r="AB4144" s="49"/>
      <c r="AF4144" s="44"/>
      <c r="AQ4144" s="44"/>
      <c r="AS4144" s="44"/>
      <c r="BM4144" s="44"/>
    </row>
    <row r="4145" spans="3:65" ht="12" customHeight="1">
      <c r="C4145" s="63"/>
      <c r="AB4145" s="49"/>
      <c r="AF4145" s="44"/>
      <c r="AQ4145" s="44"/>
      <c r="AS4145" s="44"/>
      <c r="BM4145" s="44"/>
    </row>
    <row r="4146" spans="3:65" ht="12" customHeight="1">
      <c r="C4146" s="63"/>
      <c r="AB4146" s="49"/>
      <c r="AF4146" s="44"/>
      <c r="AQ4146" s="44"/>
      <c r="AS4146" s="44"/>
      <c r="BM4146" s="44"/>
    </row>
    <row r="4147" spans="3:65" ht="12" customHeight="1">
      <c r="C4147" s="63"/>
      <c r="AB4147" s="49"/>
      <c r="AF4147" s="44"/>
      <c r="AQ4147" s="44"/>
      <c r="AS4147" s="44"/>
      <c r="BM4147" s="44"/>
    </row>
    <row r="4148" spans="3:65" ht="12" customHeight="1">
      <c r="C4148" s="63"/>
      <c r="AB4148" s="49"/>
      <c r="AF4148" s="44"/>
      <c r="AQ4148" s="44"/>
      <c r="AS4148" s="44"/>
      <c r="BM4148" s="44"/>
    </row>
    <row r="4149" spans="3:65" ht="12" customHeight="1">
      <c r="C4149" s="63"/>
      <c r="AB4149" s="49"/>
      <c r="AF4149" s="44"/>
      <c r="AQ4149" s="44"/>
      <c r="AS4149" s="44"/>
      <c r="BM4149" s="44"/>
    </row>
    <row r="4150" spans="3:65" ht="12" customHeight="1">
      <c r="C4150" s="63"/>
      <c r="AB4150" s="49"/>
      <c r="AF4150" s="44"/>
      <c r="AQ4150" s="44"/>
      <c r="AS4150" s="44"/>
      <c r="BM4150" s="44"/>
    </row>
    <row r="4151" spans="3:65" ht="12" customHeight="1">
      <c r="C4151" s="63"/>
      <c r="AB4151" s="49"/>
      <c r="AF4151" s="44"/>
      <c r="AQ4151" s="44"/>
      <c r="AS4151" s="44"/>
      <c r="BM4151" s="44"/>
    </row>
    <row r="4152" spans="3:65" ht="12" customHeight="1">
      <c r="C4152" s="63"/>
      <c r="AB4152" s="49"/>
      <c r="AF4152" s="44"/>
      <c r="AQ4152" s="44"/>
      <c r="AS4152" s="44"/>
      <c r="BM4152" s="44"/>
    </row>
    <row r="4153" spans="3:65" ht="12" customHeight="1">
      <c r="C4153" s="63"/>
      <c r="AB4153" s="49"/>
      <c r="AF4153" s="44"/>
      <c r="AQ4153" s="44"/>
      <c r="AS4153" s="44"/>
      <c r="BM4153" s="44"/>
    </row>
    <row r="4154" spans="3:65" ht="12" customHeight="1">
      <c r="C4154" s="63"/>
      <c r="AB4154" s="49"/>
      <c r="AF4154" s="44"/>
      <c r="AQ4154" s="44"/>
      <c r="AS4154" s="44"/>
      <c r="BM4154" s="44"/>
    </row>
    <row r="4155" spans="3:65" ht="12" customHeight="1">
      <c r="C4155" s="63"/>
      <c r="AB4155" s="49"/>
      <c r="AF4155" s="44"/>
      <c r="AQ4155" s="44"/>
      <c r="AS4155" s="44"/>
      <c r="BM4155" s="44"/>
    </row>
    <row r="4156" spans="3:65" ht="12" customHeight="1">
      <c r="C4156" s="63"/>
      <c r="AB4156" s="49"/>
      <c r="AF4156" s="44"/>
      <c r="AQ4156" s="44"/>
      <c r="AS4156" s="44"/>
      <c r="BM4156" s="44"/>
    </row>
    <row r="4157" spans="3:65" ht="12" customHeight="1">
      <c r="C4157" s="63"/>
      <c r="AB4157" s="49"/>
      <c r="AF4157" s="44"/>
      <c r="AQ4157" s="44"/>
      <c r="AS4157" s="44"/>
      <c r="BM4157" s="44"/>
    </row>
    <row r="4158" spans="3:65" ht="12" customHeight="1">
      <c r="C4158" s="63"/>
      <c r="AB4158" s="49"/>
      <c r="AF4158" s="44"/>
      <c r="AQ4158" s="44"/>
      <c r="AS4158" s="44"/>
      <c r="BM4158" s="44"/>
    </row>
    <row r="4159" spans="3:65" ht="12" customHeight="1">
      <c r="C4159" s="63"/>
      <c r="AB4159" s="49"/>
      <c r="AF4159" s="44"/>
      <c r="AQ4159" s="44"/>
      <c r="AS4159" s="44"/>
      <c r="BM4159" s="44"/>
    </row>
    <row r="4160" spans="3:65" ht="12" customHeight="1">
      <c r="C4160" s="63"/>
      <c r="AB4160" s="49"/>
      <c r="AF4160" s="44"/>
      <c r="AQ4160" s="44"/>
      <c r="AS4160" s="44"/>
      <c r="BM4160" s="44"/>
    </row>
    <row r="4161" spans="3:65" ht="12" customHeight="1">
      <c r="C4161" s="63"/>
      <c r="AB4161" s="49"/>
      <c r="AF4161" s="44"/>
      <c r="AQ4161" s="44"/>
      <c r="AS4161" s="44"/>
      <c r="BM4161" s="44"/>
    </row>
    <row r="4162" spans="3:65" ht="12" customHeight="1">
      <c r="C4162" s="63"/>
      <c r="AB4162" s="49"/>
      <c r="AF4162" s="44"/>
      <c r="AQ4162" s="44"/>
      <c r="AS4162" s="44"/>
      <c r="BM4162" s="44"/>
    </row>
    <row r="4163" spans="3:65" ht="12" customHeight="1">
      <c r="C4163" s="63"/>
      <c r="AB4163" s="49"/>
      <c r="AF4163" s="44"/>
      <c r="AQ4163" s="44"/>
      <c r="AS4163" s="44"/>
      <c r="BM4163" s="44"/>
    </row>
    <row r="4164" spans="3:65" ht="12" customHeight="1">
      <c r="C4164" s="63"/>
      <c r="AB4164" s="49"/>
      <c r="AF4164" s="44"/>
      <c r="AQ4164" s="44"/>
      <c r="AS4164" s="44"/>
      <c r="BM4164" s="44"/>
    </row>
    <row r="4165" spans="3:65" ht="12" customHeight="1">
      <c r="C4165" s="63"/>
      <c r="AB4165" s="49"/>
      <c r="AF4165" s="44"/>
      <c r="AQ4165" s="44"/>
      <c r="AS4165" s="44"/>
      <c r="BM4165" s="44"/>
    </row>
    <row r="4166" spans="3:65" ht="12" customHeight="1">
      <c r="C4166" s="63"/>
      <c r="AB4166" s="49"/>
      <c r="AF4166" s="44"/>
      <c r="AQ4166" s="44"/>
      <c r="AS4166" s="44"/>
      <c r="BM4166" s="44"/>
    </row>
    <row r="4167" spans="3:65" ht="12" customHeight="1">
      <c r="C4167" s="63"/>
      <c r="AB4167" s="49"/>
      <c r="AF4167" s="44"/>
      <c r="AQ4167" s="44"/>
      <c r="AS4167" s="44"/>
      <c r="BM4167" s="44"/>
    </row>
    <row r="4168" spans="3:65" ht="12" customHeight="1">
      <c r="C4168" s="63"/>
      <c r="AB4168" s="49"/>
      <c r="AF4168" s="44"/>
      <c r="AQ4168" s="44"/>
      <c r="AS4168" s="44"/>
      <c r="BM4168" s="44"/>
    </row>
    <row r="4169" spans="3:65" ht="12" customHeight="1">
      <c r="C4169" s="63"/>
      <c r="AB4169" s="49"/>
      <c r="AF4169" s="44"/>
      <c r="AQ4169" s="44"/>
      <c r="AS4169" s="44"/>
      <c r="BM4169" s="44"/>
    </row>
    <row r="4170" spans="3:65" ht="12" customHeight="1">
      <c r="C4170" s="63"/>
      <c r="AB4170" s="49"/>
      <c r="AF4170" s="44"/>
      <c r="AQ4170" s="44"/>
      <c r="AS4170" s="44"/>
      <c r="BM4170" s="44"/>
    </row>
    <row r="4171" spans="3:65" ht="12" customHeight="1">
      <c r="C4171" s="63"/>
      <c r="AB4171" s="49"/>
      <c r="AF4171" s="44"/>
      <c r="AQ4171" s="44"/>
      <c r="AS4171" s="44"/>
      <c r="BM4171" s="44"/>
    </row>
    <row r="4172" spans="3:65" ht="12" customHeight="1">
      <c r="C4172" s="63"/>
      <c r="AB4172" s="49"/>
      <c r="AF4172" s="44"/>
      <c r="AQ4172" s="44"/>
      <c r="AS4172" s="44"/>
      <c r="BM4172" s="44"/>
    </row>
    <row r="4173" spans="3:65" ht="12" customHeight="1">
      <c r="C4173" s="63"/>
      <c r="AB4173" s="49"/>
      <c r="AF4173" s="44"/>
      <c r="AQ4173" s="44"/>
      <c r="AS4173" s="44"/>
      <c r="BM4173" s="44"/>
    </row>
    <row r="4174" spans="3:65" ht="12" customHeight="1">
      <c r="C4174" s="63"/>
      <c r="AB4174" s="49"/>
      <c r="AF4174" s="44"/>
      <c r="AQ4174" s="44"/>
      <c r="AS4174" s="44"/>
      <c r="BM4174" s="44"/>
    </row>
    <row r="4175" spans="3:65" ht="12" customHeight="1">
      <c r="C4175" s="63"/>
      <c r="AB4175" s="49"/>
      <c r="AF4175" s="44"/>
      <c r="AQ4175" s="44"/>
      <c r="AS4175" s="44"/>
      <c r="BM4175" s="44"/>
    </row>
    <row r="4176" spans="3:65" ht="12" customHeight="1">
      <c r="C4176" s="63"/>
      <c r="AB4176" s="49"/>
      <c r="AF4176" s="44"/>
      <c r="AQ4176" s="44"/>
      <c r="AS4176" s="44"/>
      <c r="BM4176" s="44"/>
    </row>
    <row r="4177" spans="3:65" ht="12" customHeight="1">
      <c r="C4177" s="63"/>
      <c r="AB4177" s="49"/>
      <c r="AF4177" s="44"/>
      <c r="AQ4177" s="44"/>
      <c r="AS4177" s="44"/>
      <c r="BM4177" s="44"/>
    </row>
    <row r="4178" spans="3:65" ht="12" customHeight="1">
      <c r="C4178" s="63"/>
      <c r="AB4178" s="49"/>
      <c r="AF4178" s="44"/>
      <c r="AQ4178" s="44"/>
      <c r="AS4178" s="44"/>
      <c r="BM4178" s="44"/>
    </row>
    <row r="4179" spans="3:65" ht="12" customHeight="1">
      <c r="C4179" s="63"/>
      <c r="AB4179" s="49"/>
      <c r="AF4179" s="44"/>
      <c r="AQ4179" s="44"/>
      <c r="AS4179" s="44"/>
      <c r="BM4179" s="44"/>
    </row>
    <row r="4180" spans="3:65" ht="12" customHeight="1">
      <c r="C4180" s="63"/>
      <c r="AB4180" s="49"/>
      <c r="AF4180" s="44"/>
      <c r="AQ4180" s="44"/>
      <c r="AS4180" s="44"/>
      <c r="BM4180" s="44"/>
    </row>
    <row r="4181" spans="3:65" ht="12" customHeight="1">
      <c r="C4181" s="63"/>
      <c r="AB4181" s="49"/>
      <c r="AF4181" s="44"/>
      <c r="AQ4181" s="44"/>
      <c r="AS4181" s="44"/>
      <c r="BM4181" s="44"/>
    </row>
    <row r="4182" spans="3:65" ht="12" customHeight="1">
      <c r="C4182" s="63"/>
      <c r="AB4182" s="49"/>
      <c r="AF4182" s="44"/>
      <c r="AQ4182" s="44"/>
      <c r="AS4182" s="44"/>
      <c r="BM4182" s="44"/>
    </row>
    <row r="4183" spans="3:65" ht="12" customHeight="1">
      <c r="C4183" s="63"/>
      <c r="AB4183" s="49"/>
      <c r="AF4183" s="44"/>
      <c r="AQ4183" s="44"/>
      <c r="AS4183" s="44"/>
      <c r="BM4183" s="44"/>
    </row>
    <row r="4184" spans="3:65" ht="12" customHeight="1">
      <c r="C4184" s="63"/>
      <c r="AB4184" s="49"/>
      <c r="AF4184" s="44"/>
      <c r="AQ4184" s="44"/>
      <c r="AS4184" s="44"/>
      <c r="BM4184" s="44"/>
    </row>
    <row r="4185" spans="3:65" ht="12" customHeight="1">
      <c r="C4185" s="63"/>
      <c r="AB4185" s="49"/>
      <c r="AF4185" s="44"/>
      <c r="AQ4185" s="44"/>
      <c r="AS4185" s="44"/>
      <c r="BM4185" s="44"/>
    </row>
    <row r="4186" spans="3:65" ht="12" customHeight="1">
      <c r="C4186" s="63"/>
      <c r="AB4186" s="49"/>
      <c r="AF4186" s="44"/>
      <c r="AQ4186" s="44"/>
      <c r="AS4186" s="44"/>
      <c r="BM4186" s="44"/>
    </row>
    <row r="4187" spans="3:65" ht="12" customHeight="1">
      <c r="C4187" s="63"/>
      <c r="AB4187" s="49"/>
      <c r="AF4187" s="44"/>
      <c r="AQ4187" s="44"/>
      <c r="AS4187" s="44"/>
      <c r="BM4187" s="44"/>
    </row>
    <row r="4188" spans="3:65" ht="12" customHeight="1">
      <c r="C4188" s="63"/>
      <c r="AB4188" s="49"/>
      <c r="AF4188" s="44"/>
      <c r="AQ4188" s="44"/>
      <c r="AS4188" s="44"/>
      <c r="BM4188" s="44"/>
    </row>
    <row r="4189" spans="3:65" ht="12" customHeight="1">
      <c r="C4189" s="63"/>
      <c r="AB4189" s="49"/>
      <c r="AF4189" s="44"/>
      <c r="AQ4189" s="44"/>
      <c r="AS4189" s="44"/>
      <c r="BM4189" s="44"/>
    </row>
    <row r="4190" spans="3:65" ht="12" customHeight="1">
      <c r="C4190" s="63"/>
      <c r="AB4190" s="49"/>
      <c r="AF4190" s="44"/>
      <c r="AQ4190" s="44"/>
      <c r="AS4190" s="44"/>
      <c r="BM4190" s="44"/>
    </row>
    <row r="4191" spans="3:65" ht="12" customHeight="1">
      <c r="C4191" s="63"/>
      <c r="AB4191" s="49"/>
      <c r="AF4191" s="44"/>
      <c r="AQ4191" s="44"/>
      <c r="AS4191" s="44"/>
      <c r="BM4191" s="44"/>
    </row>
    <row r="4192" spans="3:65" ht="12" customHeight="1">
      <c r="C4192" s="63"/>
      <c r="AB4192" s="49"/>
      <c r="AF4192" s="44"/>
      <c r="AQ4192" s="44"/>
      <c r="AS4192" s="44"/>
      <c r="BM4192" s="44"/>
    </row>
    <row r="4193" spans="3:65" ht="12" customHeight="1">
      <c r="C4193" s="63"/>
      <c r="AB4193" s="49"/>
      <c r="AF4193" s="44"/>
      <c r="AQ4193" s="44"/>
      <c r="AS4193" s="44"/>
      <c r="BM4193" s="44"/>
    </row>
    <row r="4194" spans="3:65" ht="12" customHeight="1">
      <c r="C4194" s="63"/>
      <c r="AB4194" s="49"/>
      <c r="AF4194" s="44"/>
      <c r="AQ4194" s="44"/>
      <c r="AS4194" s="44"/>
      <c r="BM4194" s="44"/>
    </row>
    <row r="4195" spans="3:65" ht="12" customHeight="1">
      <c r="C4195" s="63"/>
      <c r="AB4195" s="49"/>
      <c r="AF4195" s="44"/>
      <c r="AQ4195" s="44"/>
      <c r="AS4195" s="44"/>
      <c r="BM4195" s="44"/>
    </row>
    <row r="4196" spans="3:65" ht="12" customHeight="1">
      <c r="C4196" s="63"/>
      <c r="AB4196" s="49"/>
      <c r="AF4196" s="44"/>
      <c r="AQ4196" s="44"/>
      <c r="AS4196" s="44"/>
      <c r="BM4196" s="44"/>
    </row>
    <row r="4197" spans="3:65" ht="12" customHeight="1">
      <c r="C4197" s="63"/>
      <c r="AB4197" s="49"/>
      <c r="AF4197" s="44"/>
      <c r="AQ4197" s="44"/>
      <c r="AS4197" s="44"/>
      <c r="BM4197" s="44"/>
    </row>
    <row r="4198" spans="3:65" ht="12" customHeight="1">
      <c r="C4198" s="63"/>
      <c r="AB4198" s="49"/>
      <c r="AF4198" s="44"/>
      <c r="AQ4198" s="44"/>
      <c r="AS4198" s="44"/>
      <c r="BM4198" s="44"/>
    </row>
    <row r="4199" spans="3:65" ht="12" customHeight="1">
      <c r="C4199" s="63"/>
      <c r="AB4199" s="49"/>
      <c r="AF4199" s="44"/>
      <c r="AQ4199" s="44"/>
      <c r="AS4199" s="44"/>
      <c r="BM4199" s="44"/>
    </row>
    <row r="4200" spans="3:65" ht="12" customHeight="1">
      <c r="C4200" s="63"/>
      <c r="AB4200" s="49"/>
      <c r="AF4200" s="44"/>
      <c r="AQ4200" s="44"/>
      <c r="AS4200" s="44"/>
      <c r="BM4200" s="44"/>
    </row>
    <row r="4201" spans="3:65" ht="12" customHeight="1">
      <c r="C4201" s="63"/>
      <c r="AB4201" s="49"/>
      <c r="AF4201" s="44"/>
      <c r="AQ4201" s="44"/>
      <c r="AS4201" s="44"/>
      <c r="BM4201" s="44"/>
    </row>
    <row r="4202" spans="3:65" ht="12" customHeight="1">
      <c r="C4202" s="63"/>
      <c r="AB4202" s="49"/>
      <c r="AF4202" s="44"/>
      <c r="AQ4202" s="44"/>
      <c r="AS4202" s="44"/>
      <c r="BM4202" s="44"/>
    </row>
    <row r="4203" spans="3:65" ht="12" customHeight="1">
      <c r="C4203" s="63"/>
      <c r="AB4203" s="49"/>
      <c r="AF4203" s="44"/>
      <c r="AQ4203" s="44"/>
      <c r="AS4203" s="44"/>
      <c r="BM4203" s="44"/>
    </row>
    <row r="4204" spans="3:65" ht="12" customHeight="1">
      <c r="C4204" s="63"/>
      <c r="AB4204" s="49"/>
      <c r="AF4204" s="44"/>
      <c r="AQ4204" s="44"/>
      <c r="AS4204" s="44"/>
      <c r="BM4204" s="44"/>
    </row>
    <row r="4205" spans="3:65" ht="12" customHeight="1">
      <c r="C4205" s="63"/>
      <c r="AB4205" s="49"/>
      <c r="AF4205" s="44"/>
      <c r="AQ4205" s="44"/>
      <c r="AS4205" s="44"/>
      <c r="BM4205" s="44"/>
    </row>
    <row r="4206" spans="3:65" ht="12" customHeight="1">
      <c r="C4206" s="63"/>
      <c r="AB4206" s="49"/>
      <c r="AF4206" s="44"/>
      <c r="AQ4206" s="44"/>
      <c r="AS4206" s="44"/>
      <c r="BM4206" s="44"/>
    </row>
    <row r="4207" spans="3:65" ht="12" customHeight="1">
      <c r="C4207" s="63"/>
      <c r="AB4207" s="49"/>
      <c r="AF4207" s="44"/>
      <c r="AQ4207" s="44"/>
      <c r="AS4207" s="44"/>
      <c r="BM4207" s="44"/>
    </row>
    <row r="4208" spans="3:65" ht="12" customHeight="1">
      <c r="C4208" s="63"/>
      <c r="AB4208" s="49"/>
      <c r="AF4208" s="44"/>
      <c r="AQ4208" s="44"/>
      <c r="AS4208" s="44"/>
      <c r="BM4208" s="44"/>
    </row>
    <row r="4209" spans="3:65" ht="12" customHeight="1">
      <c r="C4209" s="63"/>
      <c r="AB4209" s="49"/>
      <c r="AF4209" s="44"/>
      <c r="AQ4209" s="44"/>
      <c r="AS4209" s="44"/>
      <c r="BM4209" s="44"/>
    </row>
    <row r="4210" spans="3:65" ht="12" customHeight="1">
      <c r="C4210" s="63"/>
      <c r="AB4210" s="49"/>
      <c r="AF4210" s="44"/>
      <c r="AQ4210" s="44"/>
      <c r="AS4210" s="44"/>
      <c r="BM4210" s="44"/>
    </row>
    <row r="4211" spans="3:65" ht="12" customHeight="1">
      <c r="C4211" s="63"/>
      <c r="AB4211" s="49"/>
      <c r="AF4211" s="44"/>
      <c r="AQ4211" s="44"/>
      <c r="AS4211" s="44"/>
      <c r="BM4211" s="44"/>
    </row>
    <row r="4212" spans="3:65" ht="12" customHeight="1">
      <c r="C4212" s="63"/>
      <c r="AB4212" s="49"/>
      <c r="AF4212" s="44"/>
      <c r="AQ4212" s="44"/>
      <c r="AS4212" s="44"/>
      <c r="BM4212" s="44"/>
    </row>
    <row r="4213" spans="3:65" ht="12" customHeight="1">
      <c r="C4213" s="63"/>
      <c r="AB4213" s="49"/>
      <c r="AF4213" s="44"/>
      <c r="AQ4213" s="44"/>
      <c r="AS4213" s="44"/>
      <c r="BM4213" s="44"/>
    </row>
    <row r="4214" spans="3:65" ht="12" customHeight="1">
      <c r="C4214" s="63"/>
      <c r="AB4214" s="49"/>
      <c r="AF4214" s="44"/>
      <c r="AQ4214" s="44"/>
      <c r="AS4214" s="44"/>
      <c r="BM4214" s="44"/>
    </row>
    <row r="4215" spans="3:65" ht="12" customHeight="1">
      <c r="C4215" s="63"/>
      <c r="AB4215" s="49"/>
      <c r="AF4215" s="44"/>
      <c r="AQ4215" s="44"/>
      <c r="AS4215" s="44"/>
      <c r="BM4215" s="44"/>
    </row>
    <row r="4216" spans="3:65" ht="12" customHeight="1">
      <c r="C4216" s="63"/>
      <c r="AB4216" s="49"/>
      <c r="AF4216" s="44"/>
      <c r="AQ4216" s="44"/>
      <c r="AS4216" s="44"/>
      <c r="BM4216" s="44"/>
    </row>
    <row r="4217" spans="3:65" ht="12" customHeight="1">
      <c r="C4217" s="63"/>
      <c r="AB4217" s="49"/>
      <c r="AF4217" s="44"/>
      <c r="AQ4217" s="44"/>
      <c r="AS4217" s="44"/>
      <c r="BM4217" s="44"/>
    </row>
    <row r="4218" spans="3:65" ht="12" customHeight="1">
      <c r="C4218" s="63"/>
      <c r="AB4218" s="49"/>
      <c r="AF4218" s="44"/>
      <c r="AQ4218" s="44"/>
      <c r="AS4218" s="44"/>
      <c r="BM4218" s="44"/>
    </row>
    <row r="4219" spans="3:65" ht="12" customHeight="1">
      <c r="C4219" s="63"/>
      <c r="AB4219" s="49"/>
      <c r="AF4219" s="44"/>
      <c r="AQ4219" s="44"/>
      <c r="AS4219" s="44"/>
      <c r="BM4219" s="44"/>
    </row>
    <row r="4220" spans="3:65" ht="12" customHeight="1">
      <c r="C4220" s="63"/>
      <c r="AB4220" s="49"/>
      <c r="AF4220" s="44"/>
      <c r="AQ4220" s="44"/>
      <c r="AS4220" s="44"/>
      <c r="BM4220" s="44"/>
    </row>
    <row r="4221" spans="3:65" ht="12" customHeight="1">
      <c r="C4221" s="63"/>
      <c r="AB4221" s="49"/>
      <c r="AF4221" s="44"/>
      <c r="AQ4221" s="44"/>
      <c r="AS4221" s="44"/>
      <c r="BM4221" s="44"/>
    </row>
    <row r="4222" spans="3:65" ht="12" customHeight="1">
      <c r="C4222" s="63"/>
      <c r="AB4222" s="49"/>
      <c r="AF4222" s="44"/>
      <c r="AQ4222" s="44"/>
      <c r="AS4222" s="44"/>
      <c r="BM4222" s="44"/>
    </row>
    <row r="4223" spans="3:65" ht="12" customHeight="1">
      <c r="C4223" s="63"/>
      <c r="AB4223" s="49"/>
      <c r="AF4223" s="44"/>
      <c r="AQ4223" s="44"/>
      <c r="AS4223" s="44"/>
      <c r="BM4223" s="44"/>
    </row>
    <row r="4224" spans="3:65" ht="12" customHeight="1">
      <c r="C4224" s="63"/>
      <c r="AB4224" s="49"/>
      <c r="AF4224" s="44"/>
      <c r="AQ4224" s="44"/>
      <c r="AS4224" s="44"/>
      <c r="BM4224" s="44"/>
    </row>
    <row r="4225" spans="3:65" ht="12" customHeight="1">
      <c r="C4225" s="63"/>
      <c r="AB4225" s="49"/>
      <c r="AF4225" s="44"/>
      <c r="AQ4225" s="44"/>
      <c r="AS4225" s="44"/>
      <c r="BM4225" s="44"/>
    </row>
    <row r="4226" spans="3:65" ht="12" customHeight="1">
      <c r="C4226" s="63"/>
      <c r="AB4226" s="49"/>
      <c r="AF4226" s="44"/>
      <c r="AQ4226" s="44"/>
      <c r="AS4226" s="44"/>
      <c r="BM4226" s="44"/>
    </row>
    <row r="4227" spans="3:65" ht="12" customHeight="1">
      <c r="C4227" s="63"/>
      <c r="AB4227" s="49"/>
      <c r="AF4227" s="44"/>
      <c r="AQ4227" s="44"/>
      <c r="AS4227" s="44"/>
      <c r="BM4227" s="44"/>
    </row>
    <row r="4228" spans="3:65" ht="12" customHeight="1">
      <c r="C4228" s="63"/>
      <c r="AB4228" s="49"/>
      <c r="AF4228" s="44"/>
      <c r="AQ4228" s="44"/>
      <c r="AS4228" s="44"/>
      <c r="BM4228" s="44"/>
    </row>
    <row r="4229" spans="3:65" ht="12" customHeight="1">
      <c r="C4229" s="63"/>
      <c r="AB4229" s="49"/>
      <c r="AF4229" s="44"/>
      <c r="AQ4229" s="44"/>
      <c r="AS4229" s="44"/>
      <c r="BM4229" s="44"/>
    </row>
    <row r="4230" spans="3:65" ht="12" customHeight="1">
      <c r="C4230" s="63"/>
      <c r="AB4230" s="49"/>
      <c r="AF4230" s="44"/>
      <c r="AQ4230" s="44"/>
      <c r="AS4230" s="44"/>
      <c r="BM4230" s="44"/>
    </row>
    <row r="4231" spans="3:65" ht="12" customHeight="1">
      <c r="C4231" s="63"/>
      <c r="AB4231" s="49"/>
      <c r="AF4231" s="44"/>
      <c r="AQ4231" s="44"/>
      <c r="AS4231" s="44"/>
      <c r="BM4231" s="44"/>
    </row>
    <row r="4232" spans="3:65" ht="12" customHeight="1">
      <c r="C4232" s="63"/>
      <c r="AB4232" s="49"/>
      <c r="AF4232" s="44"/>
      <c r="AQ4232" s="44"/>
      <c r="AS4232" s="44"/>
      <c r="BM4232" s="44"/>
    </row>
    <row r="4233" spans="3:65" ht="12" customHeight="1">
      <c r="C4233" s="63"/>
      <c r="AB4233" s="49"/>
      <c r="AF4233" s="44"/>
      <c r="AQ4233" s="44"/>
      <c r="AS4233" s="44"/>
      <c r="BM4233" s="44"/>
    </row>
    <row r="4234" spans="3:65" ht="12" customHeight="1">
      <c r="C4234" s="63"/>
      <c r="AB4234" s="49"/>
      <c r="AF4234" s="44"/>
      <c r="AQ4234" s="44"/>
      <c r="AS4234" s="44"/>
      <c r="BM4234" s="44"/>
    </row>
    <row r="4235" spans="3:65" ht="12" customHeight="1">
      <c r="C4235" s="63"/>
      <c r="AB4235" s="49"/>
      <c r="AF4235" s="44"/>
      <c r="AQ4235" s="44"/>
      <c r="AS4235" s="44"/>
      <c r="BM4235" s="44"/>
    </row>
    <row r="4236" spans="3:65" ht="12" customHeight="1">
      <c r="C4236" s="63"/>
      <c r="AB4236" s="49"/>
      <c r="AF4236" s="44"/>
      <c r="AQ4236" s="44"/>
      <c r="AS4236" s="44"/>
      <c r="BM4236" s="44"/>
    </row>
    <row r="4237" spans="3:65" ht="12" customHeight="1">
      <c r="C4237" s="63"/>
      <c r="AB4237" s="49"/>
      <c r="AF4237" s="44"/>
      <c r="AQ4237" s="44"/>
      <c r="AS4237" s="44"/>
      <c r="BM4237" s="44"/>
    </row>
    <row r="4238" spans="3:65" ht="12" customHeight="1">
      <c r="C4238" s="63"/>
      <c r="AB4238" s="49"/>
      <c r="AF4238" s="44"/>
      <c r="AQ4238" s="44"/>
      <c r="AS4238" s="44"/>
      <c r="BM4238" s="44"/>
    </row>
    <row r="4239" spans="3:65" ht="12" customHeight="1">
      <c r="C4239" s="63"/>
      <c r="AB4239" s="49"/>
      <c r="AF4239" s="44"/>
      <c r="AQ4239" s="44"/>
      <c r="AS4239" s="44"/>
      <c r="BM4239" s="44"/>
    </row>
    <row r="4240" spans="3:65" ht="12" customHeight="1">
      <c r="C4240" s="63"/>
      <c r="AB4240" s="49"/>
      <c r="AF4240" s="44"/>
      <c r="AQ4240" s="44"/>
      <c r="AS4240" s="44"/>
      <c r="BM4240" s="44"/>
    </row>
    <row r="4241" spans="3:65" ht="12" customHeight="1">
      <c r="C4241" s="63"/>
      <c r="AB4241" s="49"/>
      <c r="AF4241" s="44"/>
      <c r="AQ4241" s="44"/>
      <c r="AS4241" s="44"/>
      <c r="BM4241" s="44"/>
    </row>
    <row r="4242" spans="3:65" ht="12" customHeight="1">
      <c r="C4242" s="63"/>
      <c r="AB4242" s="49"/>
      <c r="AF4242" s="44"/>
      <c r="AQ4242" s="44"/>
      <c r="AS4242" s="44"/>
      <c r="BM4242" s="44"/>
    </row>
    <row r="4243" spans="3:65" ht="12" customHeight="1">
      <c r="C4243" s="63"/>
      <c r="AB4243" s="49"/>
      <c r="AF4243" s="44"/>
      <c r="AQ4243" s="44"/>
      <c r="AS4243" s="44"/>
      <c r="BM4243" s="44"/>
    </row>
    <row r="4244" spans="3:65" ht="12" customHeight="1">
      <c r="C4244" s="63"/>
      <c r="AB4244" s="49"/>
      <c r="AF4244" s="44"/>
      <c r="AQ4244" s="44"/>
      <c r="AS4244" s="44"/>
      <c r="BM4244" s="44"/>
    </row>
    <row r="4245" spans="3:65" ht="12" customHeight="1">
      <c r="C4245" s="63"/>
      <c r="AB4245" s="49"/>
      <c r="AF4245" s="44"/>
      <c r="AQ4245" s="44"/>
      <c r="AS4245" s="44"/>
      <c r="BM4245" s="44"/>
    </row>
    <row r="4246" spans="3:65" ht="12" customHeight="1">
      <c r="C4246" s="63"/>
      <c r="AB4246" s="49"/>
      <c r="AF4246" s="44"/>
      <c r="AQ4246" s="44"/>
      <c r="AS4246" s="44"/>
      <c r="BM4246" s="44"/>
    </row>
    <row r="4247" spans="3:65" ht="12" customHeight="1">
      <c r="C4247" s="63"/>
      <c r="AB4247" s="49"/>
      <c r="AF4247" s="44"/>
      <c r="AQ4247" s="44"/>
      <c r="AS4247" s="44"/>
      <c r="BM4247" s="44"/>
    </row>
    <row r="4248" spans="3:65" ht="12" customHeight="1">
      <c r="C4248" s="63"/>
      <c r="AB4248" s="49"/>
      <c r="AF4248" s="44"/>
      <c r="AQ4248" s="44"/>
      <c r="AS4248" s="44"/>
      <c r="BM4248" s="44"/>
    </row>
    <row r="4249" spans="3:65" ht="12" customHeight="1">
      <c r="C4249" s="63"/>
      <c r="AB4249" s="49"/>
      <c r="AF4249" s="44"/>
      <c r="AQ4249" s="44"/>
      <c r="AS4249" s="44"/>
      <c r="BM4249" s="44"/>
    </row>
    <row r="4250" spans="3:65" ht="12" customHeight="1">
      <c r="C4250" s="63"/>
      <c r="AB4250" s="49"/>
      <c r="AF4250" s="44"/>
      <c r="AQ4250" s="44"/>
      <c r="AS4250" s="44"/>
      <c r="BM4250" s="44"/>
    </row>
    <row r="4251" spans="3:65" ht="12" customHeight="1">
      <c r="C4251" s="63"/>
      <c r="AB4251" s="49"/>
      <c r="AF4251" s="44"/>
      <c r="AQ4251" s="44"/>
      <c r="AS4251" s="44"/>
      <c r="BM4251" s="44"/>
    </row>
    <row r="4252" spans="3:65" ht="12" customHeight="1">
      <c r="C4252" s="63"/>
      <c r="AB4252" s="49"/>
      <c r="AF4252" s="44"/>
      <c r="AQ4252" s="44"/>
      <c r="AS4252" s="44"/>
      <c r="BM4252" s="44"/>
    </row>
    <row r="4253" spans="3:65" ht="12" customHeight="1">
      <c r="C4253" s="63"/>
      <c r="AB4253" s="49"/>
      <c r="AF4253" s="44"/>
      <c r="AQ4253" s="44"/>
      <c r="AS4253" s="44"/>
      <c r="BM4253" s="44"/>
    </row>
    <row r="4254" spans="3:65" ht="12" customHeight="1">
      <c r="C4254" s="63"/>
      <c r="AB4254" s="49"/>
      <c r="AF4254" s="44"/>
      <c r="AQ4254" s="44"/>
      <c r="AS4254" s="44"/>
      <c r="BM4254" s="44"/>
    </row>
    <row r="4255" spans="3:65" ht="12" customHeight="1">
      <c r="C4255" s="63"/>
      <c r="AB4255" s="49"/>
      <c r="AF4255" s="44"/>
      <c r="AQ4255" s="44"/>
      <c r="AS4255" s="44"/>
      <c r="BM4255" s="44"/>
    </row>
    <row r="4256" spans="3:65" ht="12" customHeight="1">
      <c r="C4256" s="63"/>
      <c r="AB4256" s="49"/>
      <c r="AF4256" s="44"/>
      <c r="AQ4256" s="44"/>
      <c r="AS4256" s="44"/>
      <c r="BM4256" s="44"/>
    </row>
    <row r="4257" spans="3:65" ht="12" customHeight="1">
      <c r="C4257" s="63"/>
      <c r="AB4257" s="49"/>
      <c r="AF4257" s="44"/>
      <c r="AQ4257" s="44"/>
      <c r="AS4257" s="44"/>
      <c r="BM4257" s="44"/>
    </row>
    <row r="4258" spans="3:65" ht="12" customHeight="1">
      <c r="C4258" s="63"/>
      <c r="AB4258" s="49"/>
      <c r="AF4258" s="44"/>
      <c r="AQ4258" s="44"/>
      <c r="AS4258" s="44"/>
      <c r="BM4258" s="44"/>
    </row>
    <row r="4259" spans="3:65" ht="12" customHeight="1">
      <c r="C4259" s="63"/>
      <c r="AB4259" s="49"/>
      <c r="AF4259" s="44"/>
      <c r="AQ4259" s="44"/>
      <c r="AS4259" s="44"/>
      <c r="BM4259" s="44"/>
    </row>
    <row r="4260" spans="3:65" ht="12" customHeight="1">
      <c r="C4260" s="63"/>
      <c r="AB4260" s="49"/>
      <c r="AF4260" s="44"/>
      <c r="AQ4260" s="44"/>
      <c r="AS4260" s="44"/>
      <c r="BM4260" s="44"/>
    </row>
    <row r="4261" spans="3:65" ht="12" customHeight="1">
      <c r="C4261" s="63"/>
      <c r="AB4261" s="49"/>
      <c r="AF4261" s="44"/>
      <c r="AQ4261" s="44"/>
      <c r="AS4261" s="44"/>
      <c r="BM4261" s="44"/>
    </row>
    <row r="4262" spans="3:65" ht="12" customHeight="1">
      <c r="C4262" s="63"/>
      <c r="AB4262" s="49"/>
      <c r="AF4262" s="44"/>
      <c r="AQ4262" s="44"/>
      <c r="AS4262" s="44"/>
      <c r="BM4262" s="44"/>
    </row>
    <row r="4263" spans="3:65" ht="12" customHeight="1">
      <c r="C4263" s="63"/>
      <c r="AB4263" s="49"/>
      <c r="AF4263" s="44"/>
      <c r="AQ4263" s="44"/>
      <c r="AS4263" s="44"/>
      <c r="BM4263" s="44"/>
    </row>
    <row r="4264" spans="3:65" ht="12" customHeight="1">
      <c r="C4264" s="63"/>
      <c r="AB4264" s="49"/>
      <c r="AF4264" s="44"/>
      <c r="AQ4264" s="44"/>
      <c r="AS4264" s="44"/>
      <c r="BM4264" s="44"/>
    </row>
    <row r="4265" spans="3:65" ht="12" customHeight="1">
      <c r="C4265" s="63"/>
      <c r="AB4265" s="49"/>
      <c r="AF4265" s="44"/>
      <c r="AQ4265" s="44"/>
      <c r="AS4265" s="44"/>
      <c r="BM4265" s="44"/>
    </row>
    <row r="4266" spans="3:65" ht="12" customHeight="1">
      <c r="C4266" s="63"/>
      <c r="AB4266" s="49"/>
      <c r="AF4266" s="44"/>
      <c r="AQ4266" s="44"/>
      <c r="AS4266" s="44"/>
      <c r="BM4266" s="44"/>
    </row>
    <row r="4267" spans="3:65" ht="12" customHeight="1">
      <c r="C4267" s="63"/>
      <c r="AB4267" s="49"/>
      <c r="AF4267" s="44"/>
      <c r="AQ4267" s="44"/>
      <c r="AS4267" s="44"/>
      <c r="BM4267" s="44"/>
    </row>
    <row r="4268" spans="3:65" ht="12" customHeight="1">
      <c r="C4268" s="63"/>
      <c r="AB4268" s="49"/>
      <c r="AF4268" s="44"/>
      <c r="AQ4268" s="44"/>
      <c r="AS4268" s="44"/>
      <c r="BM4268" s="44"/>
    </row>
    <row r="4269" spans="3:65" ht="12" customHeight="1">
      <c r="C4269" s="63"/>
      <c r="AB4269" s="49"/>
      <c r="AF4269" s="44"/>
      <c r="AQ4269" s="44"/>
      <c r="AS4269" s="44"/>
      <c r="BM4269" s="44"/>
    </row>
    <row r="4270" spans="3:65" ht="12" customHeight="1">
      <c r="C4270" s="63"/>
      <c r="AB4270" s="49"/>
      <c r="AF4270" s="44"/>
      <c r="AQ4270" s="44"/>
      <c r="AS4270" s="44"/>
      <c r="BM4270" s="44"/>
    </row>
    <row r="4271" spans="3:65" ht="12" customHeight="1">
      <c r="C4271" s="63"/>
      <c r="AB4271" s="49"/>
      <c r="AF4271" s="44"/>
      <c r="AQ4271" s="44"/>
      <c r="AS4271" s="44"/>
      <c r="BM4271" s="44"/>
    </row>
    <row r="4272" spans="3:65" ht="12" customHeight="1">
      <c r="C4272" s="63"/>
      <c r="AB4272" s="49"/>
      <c r="AF4272" s="44"/>
      <c r="AQ4272" s="44"/>
      <c r="AS4272" s="44"/>
      <c r="BM4272" s="44"/>
    </row>
    <row r="4273" spans="3:65" ht="12" customHeight="1">
      <c r="C4273" s="63"/>
      <c r="AB4273" s="49"/>
      <c r="AF4273" s="44"/>
      <c r="AQ4273" s="44"/>
      <c r="AS4273" s="44"/>
      <c r="BM4273" s="44"/>
    </row>
    <row r="4274" spans="3:65" ht="12" customHeight="1">
      <c r="C4274" s="63"/>
      <c r="AB4274" s="49"/>
      <c r="AF4274" s="44"/>
      <c r="AQ4274" s="44"/>
      <c r="AS4274" s="44"/>
      <c r="BM4274" s="44"/>
    </row>
    <row r="4275" spans="3:65" ht="12" customHeight="1">
      <c r="C4275" s="63"/>
      <c r="AB4275" s="49"/>
      <c r="AF4275" s="44"/>
      <c r="AQ4275" s="44"/>
      <c r="AS4275" s="44"/>
      <c r="BM4275" s="44"/>
    </row>
    <row r="4276" spans="3:65" ht="12" customHeight="1">
      <c r="C4276" s="63"/>
      <c r="AB4276" s="49"/>
      <c r="AF4276" s="44"/>
      <c r="AQ4276" s="44"/>
      <c r="AS4276" s="44"/>
      <c r="BM4276" s="44"/>
    </row>
    <row r="4277" spans="3:65" ht="12" customHeight="1">
      <c r="C4277" s="63"/>
      <c r="AB4277" s="49"/>
      <c r="AF4277" s="44"/>
      <c r="AQ4277" s="44"/>
      <c r="AS4277" s="44"/>
      <c r="BM4277" s="44"/>
    </row>
    <row r="4278" spans="3:65" ht="12" customHeight="1">
      <c r="C4278" s="63"/>
      <c r="AB4278" s="49"/>
      <c r="AF4278" s="44"/>
      <c r="AQ4278" s="44"/>
      <c r="AS4278" s="44"/>
      <c r="BM4278" s="44"/>
    </row>
    <row r="4279" spans="3:65" ht="12" customHeight="1">
      <c r="C4279" s="63"/>
      <c r="AB4279" s="49"/>
      <c r="AF4279" s="44"/>
      <c r="AQ4279" s="44"/>
      <c r="AS4279" s="44"/>
      <c r="BM4279" s="44"/>
    </row>
    <row r="4280" spans="3:65" ht="12" customHeight="1">
      <c r="C4280" s="63"/>
      <c r="AB4280" s="49"/>
      <c r="AF4280" s="44"/>
      <c r="AQ4280" s="44"/>
      <c r="AS4280" s="44"/>
      <c r="BM4280" s="44"/>
    </row>
    <row r="4281" spans="3:65" ht="12" customHeight="1">
      <c r="C4281" s="63"/>
      <c r="AB4281" s="49"/>
      <c r="AF4281" s="44"/>
      <c r="AQ4281" s="44"/>
      <c r="AS4281" s="44"/>
      <c r="BM4281" s="44"/>
    </row>
    <row r="4282" spans="3:65" ht="12" customHeight="1">
      <c r="C4282" s="63"/>
      <c r="AB4282" s="49"/>
      <c r="AF4282" s="44"/>
      <c r="AQ4282" s="44"/>
      <c r="AS4282" s="44"/>
      <c r="BM4282" s="44"/>
    </row>
    <row r="4283" spans="3:65" ht="12" customHeight="1">
      <c r="C4283" s="63"/>
      <c r="AB4283" s="49"/>
      <c r="AF4283" s="44"/>
      <c r="AQ4283" s="44"/>
      <c r="AS4283" s="44"/>
      <c r="BM4283" s="44"/>
    </row>
    <row r="4284" spans="3:65" ht="12" customHeight="1">
      <c r="C4284" s="63"/>
      <c r="AB4284" s="49"/>
      <c r="AF4284" s="44"/>
      <c r="AQ4284" s="44"/>
      <c r="AS4284" s="44"/>
      <c r="BM4284" s="44"/>
    </row>
    <row r="4285" spans="3:65" ht="12" customHeight="1">
      <c r="C4285" s="63"/>
      <c r="AB4285" s="49"/>
      <c r="AF4285" s="44"/>
      <c r="AQ4285" s="44"/>
      <c r="AS4285" s="44"/>
      <c r="BM4285" s="44"/>
    </row>
    <row r="4286" spans="3:65" ht="12" customHeight="1">
      <c r="C4286" s="63"/>
      <c r="AB4286" s="49"/>
      <c r="AF4286" s="44"/>
      <c r="AQ4286" s="44"/>
      <c r="AS4286" s="44"/>
      <c r="BM4286" s="44"/>
    </row>
    <row r="4287" spans="3:65" ht="12" customHeight="1">
      <c r="C4287" s="63"/>
      <c r="AB4287" s="49"/>
      <c r="AF4287" s="44"/>
      <c r="AQ4287" s="44"/>
      <c r="AS4287" s="44"/>
      <c r="BM4287" s="44"/>
    </row>
    <row r="4288" spans="3:65" ht="12" customHeight="1">
      <c r="C4288" s="63"/>
      <c r="AB4288" s="49"/>
      <c r="AF4288" s="44"/>
      <c r="AQ4288" s="44"/>
      <c r="AS4288" s="44"/>
      <c r="BM4288" s="44"/>
    </row>
    <row r="4289" spans="3:65" ht="12" customHeight="1">
      <c r="C4289" s="63"/>
      <c r="AB4289" s="49"/>
      <c r="AF4289" s="44"/>
      <c r="AQ4289" s="44"/>
      <c r="AS4289" s="44"/>
      <c r="BM4289" s="44"/>
    </row>
    <row r="4290" spans="3:65" ht="12" customHeight="1">
      <c r="C4290" s="63"/>
      <c r="AB4290" s="49"/>
      <c r="AF4290" s="44"/>
      <c r="AQ4290" s="44"/>
      <c r="AS4290" s="44"/>
      <c r="BM4290" s="44"/>
    </row>
    <row r="4291" spans="3:65" ht="12" customHeight="1">
      <c r="C4291" s="63"/>
      <c r="AB4291" s="49"/>
      <c r="AF4291" s="44"/>
      <c r="AQ4291" s="44"/>
      <c r="AS4291" s="44"/>
      <c r="BM4291" s="44"/>
    </row>
    <row r="4292" spans="3:65" ht="12" customHeight="1">
      <c r="C4292" s="63"/>
      <c r="AB4292" s="49"/>
      <c r="AF4292" s="44"/>
      <c r="AQ4292" s="44"/>
      <c r="AS4292" s="44"/>
      <c r="BM4292" s="44"/>
    </row>
    <row r="4293" spans="3:65" ht="12" customHeight="1">
      <c r="C4293" s="63"/>
      <c r="AB4293" s="49"/>
      <c r="AF4293" s="44"/>
      <c r="AQ4293" s="44"/>
      <c r="AS4293" s="44"/>
      <c r="BM4293" s="44"/>
    </row>
    <row r="4294" spans="3:65" ht="12" customHeight="1">
      <c r="C4294" s="63"/>
      <c r="AB4294" s="49"/>
      <c r="AF4294" s="44"/>
      <c r="AQ4294" s="44"/>
      <c r="AS4294" s="44"/>
      <c r="BM4294" s="44"/>
    </row>
    <row r="4295" spans="3:65" ht="12" customHeight="1">
      <c r="C4295" s="63"/>
      <c r="AB4295" s="49"/>
      <c r="AF4295" s="44"/>
      <c r="AQ4295" s="44"/>
      <c r="AS4295" s="44"/>
      <c r="BM4295" s="44"/>
    </row>
    <row r="4296" spans="3:65" ht="12" customHeight="1">
      <c r="C4296" s="63"/>
      <c r="AB4296" s="49"/>
      <c r="AF4296" s="44"/>
      <c r="AQ4296" s="44"/>
      <c r="AS4296" s="44"/>
      <c r="BM4296" s="44"/>
    </row>
    <row r="4297" spans="3:65" ht="12" customHeight="1">
      <c r="C4297" s="63"/>
      <c r="AB4297" s="49"/>
      <c r="AF4297" s="44"/>
      <c r="AQ4297" s="44"/>
      <c r="AS4297" s="44"/>
      <c r="BM4297" s="44"/>
    </row>
    <row r="4298" spans="3:65" ht="12" customHeight="1">
      <c r="C4298" s="63"/>
      <c r="AB4298" s="49"/>
      <c r="AF4298" s="44"/>
      <c r="AQ4298" s="44"/>
      <c r="AS4298" s="44"/>
      <c r="BM4298" s="44"/>
    </row>
    <row r="4299" spans="3:65" ht="12" customHeight="1">
      <c r="C4299" s="63"/>
      <c r="AB4299" s="49"/>
      <c r="AF4299" s="44"/>
      <c r="AQ4299" s="44"/>
      <c r="AS4299" s="44"/>
      <c r="BM4299" s="44"/>
    </row>
    <row r="4300" spans="3:65" ht="12" customHeight="1">
      <c r="C4300" s="63"/>
      <c r="AB4300" s="49"/>
      <c r="AF4300" s="44"/>
      <c r="AQ4300" s="44"/>
      <c r="AS4300" s="44"/>
      <c r="BM4300" s="44"/>
    </row>
    <row r="4301" spans="3:65" ht="12" customHeight="1">
      <c r="C4301" s="63"/>
      <c r="AB4301" s="49"/>
      <c r="AF4301" s="44"/>
      <c r="AQ4301" s="44"/>
      <c r="AS4301" s="44"/>
      <c r="BM4301" s="44"/>
    </row>
    <row r="4302" spans="3:65" ht="12" customHeight="1">
      <c r="C4302" s="63"/>
      <c r="AB4302" s="49"/>
      <c r="AF4302" s="44"/>
      <c r="AQ4302" s="44"/>
      <c r="AS4302" s="44"/>
      <c r="BM4302" s="44"/>
    </row>
    <row r="4303" spans="3:65" ht="12" customHeight="1">
      <c r="C4303" s="63"/>
      <c r="AB4303" s="49"/>
      <c r="AF4303" s="44"/>
      <c r="AQ4303" s="44"/>
      <c r="AS4303" s="44"/>
      <c r="BM4303" s="44"/>
    </row>
    <row r="4304" spans="3:65" ht="12" customHeight="1">
      <c r="C4304" s="63"/>
      <c r="AB4304" s="49"/>
      <c r="AF4304" s="44"/>
      <c r="AQ4304" s="44"/>
      <c r="AS4304" s="44"/>
      <c r="BM4304" s="44"/>
    </row>
    <row r="4305" spans="3:65" ht="12" customHeight="1">
      <c r="C4305" s="63"/>
      <c r="AB4305" s="49"/>
      <c r="AF4305" s="44"/>
      <c r="AQ4305" s="44"/>
      <c r="AS4305" s="44"/>
      <c r="BM4305" s="44"/>
    </row>
    <row r="4306" spans="3:65" ht="12" customHeight="1">
      <c r="C4306" s="63"/>
      <c r="AB4306" s="49"/>
      <c r="AF4306" s="44"/>
      <c r="AQ4306" s="44"/>
      <c r="AS4306" s="44"/>
      <c r="BM4306" s="44"/>
    </row>
    <row r="4307" spans="3:65" ht="12" customHeight="1">
      <c r="C4307" s="63"/>
      <c r="AB4307" s="49"/>
      <c r="AF4307" s="44"/>
      <c r="AQ4307" s="44"/>
      <c r="AS4307" s="44"/>
      <c r="BM4307" s="44"/>
    </row>
    <row r="4308" spans="3:65" ht="12" customHeight="1">
      <c r="C4308" s="63"/>
      <c r="AB4308" s="49"/>
      <c r="AF4308" s="44"/>
      <c r="AQ4308" s="44"/>
      <c r="AS4308" s="44"/>
      <c r="BM4308" s="44"/>
    </row>
    <row r="4309" spans="3:65" ht="12" customHeight="1">
      <c r="C4309" s="63"/>
      <c r="AB4309" s="49"/>
      <c r="AF4309" s="44"/>
      <c r="AQ4309" s="44"/>
      <c r="AS4309" s="44"/>
      <c r="BM4309" s="44"/>
    </row>
    <row r="4310" spans="3:65" ht="12" customHeight="1">
      <c r="C4310" s="63"/>
      <c r="AB4310" s="49"/>
      <c r="AF4310" s="44"/>
      <c r="AQ4310" s="44"/>
      <c r="AS4310" s="44"/>
      <c r="BM4310" s="44"/>
    </row>
    <row r="4311" spans="3:65" ht="12" customHeight="1">
      <c r="C4311" s="63"/>
      <c r="AB4311" s="49"/>
      <c r="AF4311" s="44"/>
      <c r="AQ4311" s="44"/>
      <c r="AS4311" s="44"/>
      <c r="BM4311" s="44"/>
    </row>
    <row r="4312" spans="3:65" ht="12" customHeight="1">
      <c r="C4312" s="63"/>
      <c r="AB4312" s="49"/>
      <c r="AF4312" s="44"/>
      <c r="AQ4312" s="44"/>
      <c r="AS4312" s="44"/>
      <c r="BM4312" s="44"/>
    </row>
    <row r="4313" spans="3:65" ht="12" customHeight="1">
      <c r="C4313" s="63"/>
      <c r="AB4313" s="49"/>
      <c r="AF4313" s="44"/>
      <c r="AQ4313" s="44"/>
      <c r="AS4313" s="44"/>
      <c r="BM4313" s="44"/>
    </row>
    <row r="4314" spans="3:65" ht="12" customHeight="1">
      <c r="C4314" s="63"/>
      <c r="AB4314" s="49"/>
      <c r="AF4314" s="44"/>
      <c r="AQ4314" s="44"/>
      <c r="AS4314" s="44"/>
      <c r="BM4314" s="44"/>
    </row>
    <row r="4315" spans="3:65" ht="12" customHeight="1">
      <c r="C4315" s="63"/>
      <c r="AB4315" s="49"/>
      <c r="AF4315" s="44"/>
      <c r="AQ4315" s="44"/>
      <c r="AS4315" s="44"/>
      <c r="BM4315" s="44"/>
    </row>
    <row r="4316" spans="3:65" ht="12" customHeight="1">
      <c r="C4316" s="63"/>
      <c r="AB4316" s="49"/>
      <c r="AF4316" s="44"/>
      <c r="AQ4316" s="44"/>
      <c r="AS4316" s="44"/>
      <c r="BM4316" s="44"/>
    </row>
    <row r="4317" spans="3:65" ht="12" customHeight="1">
      <c r="C4317" s="63"/>
      <c r="AB4317" s="49"/>
      <c r="AF4317" s="44"/>
      <c r="AQ4317" s="44"/>
      <c r="AS4317" s="44"/>
      <c r="BM4317" s="44"/>
    </row>
    <row r="4318" spans="3:65" ht="12" customHeight="1">
      <c r="C4318" s="63"/>
      <c r="AB4318" s="49"/>
      <c r="AF4318" s="44"/>
      <c r="AQ4318" s="44"/>
      <c r="AS4318" s="44"/>
      <c r="BM4318" s="44"/>
    </row>
    <row r="4319" spans="3:65" ht="12" customHeight="1">
      <c r="C4319" s="63"/>
      <c r="AB4319" s="49"/>
      <c r="AF4319" s="44"/>
      <c r="AQ4319" s="44"/>
      <c r="AS4319" s="44"/>
      <c r="BM4319" s="44"/>
    </row>
    <row r="4320" spans="3:65" ht="12" customHeight="1">
      <c r="C4320" s="63"/>
      <c r="AB4320" s="49"/>
      <c r="AF4320" s="44"/>
      <c r="AQ4320" s="44"/>
      <c r="AS4320" s="44"/>
      <c r="BM4320" s="44"/>
    </row>
    <row r="4321" spans="3:65" ht="12" customHeight="1">
      <c r="C4321" s="63"/>
      <c r="AB4321" s="49"/>
      <c r="AF4321" s="44"/>
      <c r="AQ4321" s="44"/>
      <c r="AS4321" s="44"/>
      <c r="BM4321" s="44"/>
    </row>
    <row r="4322" spans="3:65" ht="12" customHeight="1">
      <c r="C4322" s="63"/>
      <c r="AB4322" s="49"/>
      <c r="AF4322" s="44"/>
      <c r="AQ4322" s="44"/>
      <c r="AS4322" s="44"/>
      <c r="BM4322" s="44"/>
    </row>
    <row r="4323" spans="3:65" ht="12" customHeight="1">
      <c r="C4323" s="63"/>
      <c r="AB4323" s="49"/>
      <c r="AF4323" s="44"/>
      <c r="AQ4323" s="44"/>
      <c r="AS4323" s="44"/>
      <c r="BM4323" s="44"/>
    </row>
    <row r="4324" spans="3:65" ht="12" customHeight="1">
      <c r="C4324" s="63"/>
      <c r="AB4324" s="49"/>
      <c r="AF4324" s="44"/>
      <c r="AQ4324" s="44"/>
      <c r="AS4324" s="44"/>
      <c r="BM4324" s="44"/>
    </row>
    <row r="4325" spans="3:65" ht="12" customHeight="1">
      <c r="C4325" s="63"/>
      <c r="AB4325" s="49"/>
      <c r="AF4325" s="44"/>
      <c r="AQ4325" s="44"/>
      <c r="AS4325" s="44"/>
      <c r="BM4325" s="44"/>
    </row>
    <row r="4326" spans="3:65" ht="12" customHeight="1">
      <c r="C4326" s="63"/>
      <c r="AB4326" s="49"/>
      <c r="AF4326" s="44"/>
      <c r="AQ4326" s="44"/>
      <c r="AS4326" s="44"/>
      <c r="BM4326" s="44"/>
    </row>
    <row r="4327" spans="3:65" ht="12" customHeight="1">
      <c r="C4327" s="63"/>
      <c r="AB4327" s="49"/>
      <c r="AF4327" s="44"/>
      <c r="AQ4327" s="44"/>
      <c r="AS4327" s="44"/>
      <c r="BM4327" s="44"/>
    </row>
    <row r="4328" spans="3:65" ht="12" customHeight="1">
      <c r="C4328" s="63"/>
      <c r="AB4328" s="49"/>
      <c r="AF4328" s="44"/>
      <c r="AQ4328" s="44"/>
      <c r="AS4328" s="44"/>
      <c r="BM4328" s="44"/>
    </row>
    <row r="4329" spans="3:65" ht="12" customHeight="1">
      <c r="C4329" s="63"/>
      <c r="AB4329" s="49"/>
      <c r="AF4329" s="44"/>
      <c r="AQ4329" s="44"/>
      <c r="AS4329" s="44"/>
      <c r="BM4329" s="44"/>
    </row>
    <row r="4330" spans="3:65" ht="12" customHeight="1">
      <c r="C4330" s="63"/>
      <c r="AB4330" s="49"/>
      <c r="AF4330" s="44"/>
      <c r="AQ4330" s="44"/>
      <c r="AS4330" s="44"/>
      <c r="BM4330" s="44"/>
    </row>
    <row r="4331" spans="3:65" ht="12" customHeight="1">
      <c r="C4331" s="63"/>
      <c r="AB4331" s="49"/>
      <c r="AF4331" s="44"/>
      <c r="AQ4331" s="44"/>
      <c r="AS4331" s="44"/>
      <c r="BM4331" s="44"/>
    </row>
    <row r="4332" spans="3:65" ht="12" customHeight="1">
      <c r="C4332" s="63"/>
      <c r="AB4332" s="49"/>
      <c r="AF4332" s="44"/>
      <c r="AQ4332" s="44"/>
      <c r="AS4332" s="44"/>
      <c r="BM4332" s="44"/>
    </row>
    <row r="4333" spans="3:65" ht="12" customHeight="1">
      <c r="C4333" s="63"/>
      <c r="AB4333" s="49"/>
      <c r="AF4333" s="44"/>
      <c r="AQ4333" s="44"/>
      <c r="AS4333" s="44"/>
      <c r="BM4333" s="44"/>
    </row>
    <row r="4334" spans="3:65" ht="12" customHeight="1">
      <c r="C4334" s="63"/>
      <c r="AB4334" s="49"/>
      <c r="AF4334" s="44"/>
      <c r="AQ4334" s="44"/>
      <c r="AS4334" s="44"/>
      <c r="BM4334" s="44"/>
    </row>
    <row r="4335" spans="3:65" ht="12" customHeight="1">
      <c r="C4335" s="63"/>
      <c r="AB4335" s="49"/>
      <c r="AF4335" s="44"/>
      <c r="AQ4335" s="44"/>
      <c r="AS4335" s="44"/>
      <c r="BM4335" s="44"/>
    </row>
    <row r="4336" spans="3:65" ht="12" customHeight="1">
      <c r="C4336" s="63"/>
      <c r="AB4336" s="49"/>
      <c r="AF4336" s="44"/>
      <c r="AQ4336" s="44"/>
      <c r="AS4336" s="44"/>
      <c r="BM4336" s="44"/>
    </row>
    <row r="4337" spans="3:65" ht="12" customHeight="1">
      <c r="C4337" s="63"/>
      <c r="AB4337" s="49"/>
      <c r="AF4337" s="44"/>
      <c r="AQ4337" s="44"/>
      <c r="AS4337" s="44"/>
      <c r="BM4337" s="44"/>
    </row>
    <row r="4338" spans="3:65" ht="12" customHeight="1">
      <c r="C4338" s="63"/>
      <c r="AB4338" s="49"/>
      <c r="AF4338" s="44"/>
      <c r="AQ4338" s="44"/>
      <c r="AS4338" s="44"/>
      <c r="BM4338" s="44"/>
    </row>
    <row r="4339" spans="3:65" ht="12" customHeight="1">
      <c r="C4339" s="63"/>
      <c r="AB4339" s="49"/>
      <c r="AF4339" s="44"/>
      <c r="AQ4339" s="44"/>
      <c r="AS4339" s="44"/>
      <c r="BM4339" s="44"/>
    </row>
    <row r="4340" spans="3:65" ht="12" customHeight="1">
      <c r="C4340" s="63"/>
      <c r="AB4340" s="49"/>
      <c r="AF4340" s="44"/>
      <c r="AQ4340" s="44"/>
      <c r="AS4340" s="44"/>
      <c r="BM4340" s="44"/>
    </row>
    <row r="4341" spans="3:65" ht="12" customHeight="1">
      <c r="C4341" s="63"/>
      <c r="AB4341" s="49"/>
      <c r="AF4341" s="44"/>
      <c r="AQ4341" s="44"/>
      <c r="AS4341" s="44"/>
      <c r="BM4341" s="44"/>
    </row>
    <row r="4342" spans="3:65" ht="12" customHeight="1">
      <c r="C4342" s="63"/>
      <c r="AB4342" s="49"/>
      <c r="AF4342" s="44"/>
      <c r="AQ4342" s="44"/>
      <c r="AS4342" s="44"/>
      <c r="BM4342" s="44"/>
    </row>
    <row r="4343" spans="3:65" ht="12" customHeight="1">
      <c r="C4343" s="63"/>
      <c r="AB4343" s="49"/>
      <c r="AF4343" s="44"/>
      <c r="AQ4343" s="44"/>
      <c r="AS4343" s="44"/>
      <c r="BM4343" s="44"/>
    </row>
    <row r="4344" spans="3:65" ht="12" customHeight="1">
      <c r="C4344" s="63"/>
      <c r="AB4344" s="49"/>
      <c r="AF4344" s="44"/>
      <c r="AQ4344" s="44"/>
      <c r="AS4344" s="44"/>
      <c r="BM4344" s="44"/>
    </row>
    <row r="4345" spans="3:65" ht="12" customHeight="1">
      <c r="C4345" s="63"/>
      <c r="AB4345" s="49"/>
      <c r="AF4345" s="44"/>
      <c r="AQ4345" s="44"/>
      <c r="AS4345" s="44"/>
      <c r="BM4345" s="44"/>
    </row>
    <row r="4346" spans="3:65" ht="12" customHeight="1">
      <c r="C4346" s="63"/>
      <c r="AB4346" s="49"/>
      <c r="AF4346" s="44"/>
      <c r="AQ4346" s="44"/>
      <c r="AS4346" s="44"/>
      <c r="BM4346" s="44"/>
    </row>
    <row r="4347" spans="3:65" ht="12" customHeight="1">
      <c r="C4347" s="63"/>
      <c r="AB4347" s="49"/>
      <c r="AF4347" s="44"/>
      <c r="AQ4347" s="44"/>
      <c r="AS4347" s="44"/>
      <c r="BM4347" s="44"/>
    </row>
    <row r="4348" spans="3:65" ht="12" customHeight="1">
      <c r="C4348" s="63"/>
      <c r="AB4348" s="49"/>
      <c r="AF4348" s="44"/>
      <c r="AQ4348" s="44"/>
      <c r="AS4348" s="44"/>
      <c r="BM4348" s="44"/>
    </row>
    <row r="4349" spans="3:65" ht="12" customHeight="1">
      <c r="C4349" s="63"/>
      <c r="AB4349" s="49"/>
      <c r="AF4349" s="44"/>
      <c r="AQ4349" s="44"/>
      <c r="AS4349" s="44"/>
      <c r="BM4349" s="44"/>
    </row>
    <row r="4350" spans="3:65" ht="12" customHeight="1">
      <c r="C4350" s="63"/>
      <c r="AB4350" s="49"/>
      <c r="AF4350" s="44"/>
      <c r="AQ4350" s="44"/>
      <c r="AS4350" s="44"/>
      <c r="BM4350" s="44"/>
    </row>
    <row r="4351" spans="3:65" ht="12" customHeight="1">
      <c r="C4351" s="63"/>
      <c r="AB4351" s="49"/>
      <c r="AF4351" s="44"/>
      <c r="AQ4351" s="44"/>
      <c r="AS4351" s="44"/>
      <c r="BM4351" s="44"/>
    </row>
    <row r="4352" spans="3:65" ht="12" customHeight="1">
      <c r="C4352" s="63"/>
      <c r="AB4352" s="49"/>
      <c r="AF4352" s="44"/>
      <c r="AQ4352" s="44"/>
      <c r="AS4352" s="44"/>
      <c r="BM4352" s="44"/>
    </row>
    <row r="4353" spans="3:65" ht="12" customHeight="1">
      <c r="C4353" s="63"/>
      <c r="AB4353" s="49"/>
      <c r="AF4353" s="44"/>
      <c r="AQ4353" s="44"/>
      <c r="AS4353" s="44"/>
      <c r="BM4353" s="44"/>
    </row>
    <row r="4354" spans="3:65" ht="12" customHeight="1">
      <c r="C4354" s="63"/>
      <c r="AB4354" s="49"/>
      <c r="AF4354" s="44"/>
      <c r="AQ4354" s="44"/>
      <c r="AS4354" s="44"/>
      <c r="BM4354" s="44"/>
    </row>
    <row r="4355" spans="3:65" ht="12" customHeight="1">
      <c r="C4355" s="63"/>
      <c r="AB4355" s="49"/>
      <c r="AF4355" s="44"/>
      <c r="AQ4355" s="44"/>
      <c r="AS4355" s="44"/>
      <c r="BM4355" s="44"/>
    </row>
    <row r="4356" spans="3:65" ht="12" customHeight="1">
      <c r="C4356" s="63"/>
      <c r="AB4356" s="49"/>
      <c r="AF4356" s="44"/>
      <c r="AQ4356" s="44"/>
      <c r="AS4356" s="44"/>
      <c r="BM4356" s="44"/>
    </row>
    <row r="4357" spans="3:65" ht="12" customHeight="1">
      <c r="C4357" s="63"/>
      <c r="AB4357" s="49"/>
      <c r="AF4357" s="44"/>
      <c r="AQ4357" s="44"/>
      <c r="AS4357" s="44"/>
      <c r="BM4357" s="44"/>
    </row>
    <row r="4358" spans="3:65" ht="12" customHeight="1">
      <c r="C4358" s="63"/>
      <c r="AB4358" s="49"/>
      <c r="AF4358" s="44"/>
      <c r="AQ4358" s="44"/>
      <c r="AS4358" s="44"/>
      <c r="BM4358" s="44"/>
    </row>
    <row r="4359" spans="3:65" ht="12" customHeight="1">
      <c r="C4359" s="63"/>
      <c r="AB4359" s="49"/>
      <c r="AF4359" s="44"/>
      <c r="AQ4359" s="44"/>
      <c r="AS4359" s="44"/>
      <c r="BM4359" s="44"/>
    </row>
    <row r="4360" spans="3:65" ht="12" customHeight="1">
      <c r="C4360" s="63"/>
      <c r="AB4360" s="49"/>
      <c r="AF4360" s="44"/>
      <c r="AQ4360" s="44"/>
      <c r="AS4360" s="44"/>
      <c r="BM4360" s="44"/>
    </row>
    <row r="4361" spans="3:65" ht="12" customHeight="1">
      <c r="C4361" s="63"/>
      <c r="AB4361" s="49"/>
      <c r="AF4361" s="44"/>
      <c r="AQ4361" s="44"/>
      <c r="AS4361" s="44"/>
      <c r="BM4361" s="44"/>
    </row>
    <row r="4362" spans="3:65" ht="12" customHeight="1">
      <c r="C4362" s="63"/>
      <c r="AB4362" s="49"/>
      <c r="AF4362" s="44"/>
      <c r="AQ4362" s="44"/>
      <c r="AS4362" s="44"/>
      <c r="BM4362" s="44"/>
    </row>
    <row r="4363" spans="3:65" ht="12" customHeight="1">
      <c r="C4363" s="63"/>
      <c r="AB4363" s="49"/>
      <c r="AF4363" s="44"/>
      <c r="AQ4363" s="44"/>
      <c r="AS4363" s="44"/>
      <c r="BM4363" s="44"/>
    </row>
    <row r="4364" spans="3:65" ht="12" customHeight="1">
      <c r="C4364" s="63"/>
      <c r="AB4364" s="49"/>
      <c r="AF4364" s="44"/>
      <c r="AQ4364" s="44"/>
      <c r="AS4364" s="44"/>
      <c r="BM4364" s="44"/>
    </row>
    <row r="4365" spans="3:65" ht="12" customHeight="1">
      <c r="C4365" s="63"/>
      <c r="AB4365" s="49"/>
      <c r="AF4365" s="44"/>
      <c r="AQ4365" s="44"/>
      <c r="AS4365" s="44"/>
      <c r="BM4365" s="44"/>
    </row>
    <row r="4366" spans="3:65" ht="12" customHeight="1">
      <c r="C4366" s="63"/>
      <c r="AB4366" s="49"/>
      <c r="AF4366" s="44"/>
      <c r="AQ4366" s="44"/>
      <c r="AS4366" s="44"/>
      <c r="BM4366" s="44"/>
    </row>
    <row r="4367" spans="3:65" ht="12" customHeight="1">
      <c r="C4367" s="63"/>
      <c r="AB4367" s="49"/>
      <c r="AF4367" s="44"/>
      <c r="AQ4367" s="44"/>
      <c r="AS4367" s="44"/>
      <c r="BM4367" s="44"/>
    </row>
    <row r="4368" spans="3:65" ht="12" customHeight="1">
      <c r="C4368" s="63"/>
      <c r="AB4368" s="49"/>
      <c r="AF4368" s="44"/>
      <c r="AQ4368" s="44"/>
      <c r="AS4368" s="44"/>
      <c r="BM4368" s="44"/>
    </row>
    <row r="4369" spans="3:65" ht="12" customHeight="1">
      <c r="C4369" s="63"/>
      <c r="AB4369" s="49"/>
      <c r="AF4369" s="44"/>
      <c r="AQ4369" s="44"/>
      <c r="AS4369" s="44"/>
      <c r="BM4369" s="44"/>
    </row>
    <row r="4370" spans="3:65" ht="12" customHeight="1">
      <c r="C4370" s="63"/>
      <c r="AB4370" s="49"/>
      <c r="AF4370" s="44"/>
      <c r="AQ4370" s="44"/>
      <c r="AS4370" s="44"/>
      <c r="BM4370" s="44"/>
    </row>
    <row r="4371" spans="3:65" ht="12" customHeight="1">
      <c r="C4371" s="63"/>
      <c r="AB4371" s="49"/>
      <c r="AF4371" s="44"/>
      <c r="AQ4371" s="44"/>
      <c r="AS4371" s="44"/>
      <c r="BM4371" s="44"/>
    </row>
    <row r="4372" spans="3:65" ht="12" customHeight="1">
      <c r="C4372" s="63"/>
      <c r="AB4372" s="49"/>
      <c r="AF4372" s="44"/>
      <c r="AQ4372" s="44"/>
      <c r="AS4372" s="44"/>
      <c r="BM4372" s="44"/>
    </row>
    <row r="4373" spans="3:65" ht="12" customHeight="1">
      <c r="C4373" s="63"/>
      <c r="AB4373" s="49"/>
      <c r="AF4373" s="44"/>
      <c r="AQ4373" s="44"/>
      <c r="AS4373" s="44"/>
      <c r="BM4373" s="44"/>
    </row>
    <row r="4374" spans="3:65" ht="12" customHeight="1">
      <c r="C4374" s="63"/>
      <c r="AB4374" s="49"/>
      <c r="AF4374" s="44"/>
      <c r="AQ4374" s="44"/>
      <c r="AS4374" s="44"/>
      <c r="BM4374" s="44"/>
    </row>
    <row r="4375" spans="3:65" ht="12" customHeight="1">
      <c r="C4375" s="63"/>
      <c r="AB4375" s="49"/>
      <c r="AF4375" s="44"/>
      <c r="AQ4375" s="44"/>
      <c r="AS4375" s="44"/>
      <c r="BM4375" s="44"/>
    </row>
    <row r="4376" spans="3:65" ht="12" customHeight="1">
      <c r="C4376" s="63"/>
      <c r="AB4376" s="49"/>
      <c r="AF4376" s="44"/>
      <c r="AQ4376" s="44"/>
      <c r="AS4376" s="44"/>
      <c r="BM4376" s="44"/>
    </row>
    <row r="4377" spans="3:65" ht="12" customHeight="1">
      <c r="C4377" s="63"/>
      <c r="AB4377" s="49"/>
      <c r="AF4377" s="44"/>
      <c r="AQ4377" s="44"/>
      <c r="AS4377" s="44"/>
      <c r="BM4377" s="44"/>
    </row>
    <row r="4378" spans="3:65" ht="12" customHeight="1">
      <c r="C4378" s="63"/>
      <c r="AB4378" s="49"/>
      <c r="AF4378" s="44"/>
      <c r="AQ4378" s="44"/>
      <c r="AS4378" s="44"/>
      <c r="BM4378" s="44"/>
    </row>
    <row r="4379" spans="3:65" ht="12" customHeight="1">
      <c r="C4379" s="63"/>
      <c r="AB4379" s="49"/>
      <c r="AF4379" s="44"/>
      <c r="AQ4379" s="44"/>
      <c r="AS4379" s="44"/>
      <c r="BM4379" s="44"/>
    </row>
    <row r="4380" spans="3:65" ht="12" customHeight="1">
      <c r="C4380" s="63"/>
      <c r="AB4380" s="49"/>
      <c r="AF4380" s="44"/>
      <c r="AQ4380" s="44"/>
      <c r="AS4380" s="44"/>
      <c r="BM4380" s="44"/>
    </row>
    <row r="4381" spans="3:65" ht="12" customHeight="1">
      <c r="C4381" s="63"/>
      <c r="AB4381" s="49"/>
      <c r="AF4381" s="44"/>
      <c r="AQ4381" s="44"/>
      <c r="AS4381" s="44"/>
      <c r="BM4381" s="44"/>
    </row>
    <row r="4382" spans="3:65" ht="12" customHeight="1">
      <c r="C4382" s="63"/>
      <c r="AB4382" s="49"/>
      <c r="AF4382" s="44"/>
      <c r="AQ4382" s="44"/>
      <c r="AS4382" s="44"/>
      <c r="BM4382" s="44"/>
    </row>
    <row r="4383" spans="3:65" ht="12" customHeight="1">
      <c r="C4383" s="63"/>
      <c r="AB4383" s="49"/>
      <c r="AF4383" s="44"/>
      <c r="AQ4383" s="44"/>
      <c r="AS4383" s="44"/>
      <c r="BM4383" s="44"/>
    </row>
    <row r="4384" spans="3:65" ht="12" customHeight="1">
      <c r="C4384" s="63"/>
      <c r="AB4384" s="49"/>
      <c r="AF4384" s="44"/>
      <c r="AQ4384" s="44"/>
      <c r="AS4384" s="44"/>
      <c r="BM4384" s="44"/>
    </row>
    <row r="4385" spans="3:65" ht="12" customHeight="1">
      <c r="C4385" s="63"/>
      <c r="AB4385" s="49"/>
      <c r="AF4385" s="44"/>
      <c r="AQ4385" s="44"/>
      <c r="AS4385" s="44"/>
      <c r="BM4385" s="44"/>
    </row>
    <row r="4386" spans="3:65" ht="12" customHeight="1">
      <c r="C4386" s="63"/>
      <c r="AB4386" s="49"/>
      <c r="AF4386" s="44"/>
      <c r="AQ4386" s="44"/>
      <c r="AS4386" s="44"/>
      <c r="BM4386" s="44"/>
    </row>
    <row r="4387" spans="3:65" ht="12" customHeight="1">
      <c r="C4387" s="63"/>
      <c r="AB4387" s="49"/>
      <c r="AF4387" s="44"/>
      <c r="AQ4387" s="44"/>
      <c r="AS4387" s="44"/>
      <c r="BM4387" s="44"/>
    </row>
    <row r="4388" spans="3:65" ht="12" customHeight="1">
      <c r="C4388" s="63"/>
      <c r="AB4388" s="49"/>
      <c r="AF4388" s="44"/>
      <c r="AQ4388" s="44"/>
      <c r="AS4388" s="44"/>
      <c r="BM4388" s="44"/>
    </row>
    <row r="4389" spans="3:65" ht="12" customHeight="1">
      <c r="C4389" s="63"/>
      <c r="AB4389" s="49"/>
      <c r="AF4389" s="44"/>
      <c r="AQ4389" s="44"/>
      <c r="AS4389" s="44"/>
      <c r="BM4389" s="44"/>
    </row>
    <row r="4390" spans="3:65" ht="12" customHeight="1">
      <c r="C4390" s="63"/>
      <c r="AB4390" s="49"/>
      <c r="AF4390" s="44"/>
      <c r="AQ4390" s="44"/>
      <c r="AS4390" s="44"/>
      <c r="BM4390" s="44"/>
    </row>
    <row r="4391" spans="3:65" ht="12" customHeight="1">
      <c r="C4391" s="63"/>
      <c r="AB4391" s="49"/>
      <c r="AF4391" s="44"/>
      <c r="AQ4391" s="44"/>
      <c r="AS4391" s="44"/>
      <c r="BM4391" s="44"/>
    </row>
    <row r="4392" spans="3:65" ht="12" customHeight="1">
      <c r="C4392" s="63"/>
      <c r="AB4392" s="49"/>
      <c r="AF4392" s="44"/>
      <c r="AQ4392" s="44"/>
      <c r="AS4392" s="44"/>
      <c r="BM4392" s="44"/>
    </row>
    <row r="4393" spans="3:65" ht="12" customHeight="1">
      <c r="C4393" s="63"/>
      <c r="AB4393" s="49"/>
      <c r="AF4393" s="44"/>
      <c r="AQ4393" s="44"/>
      <c r="AS4393" s="44"/>
      <c r="BM4393" s="44"/>
    </row>
    <row r="4394" spans="3:65" ht="12" customHeight="1">
      <c r="C4394" s="63"/>
      <c r="AB4394" s="49"/>
      <c r="AF4394" s="44"/>
      <c r="AQ4394" s="44"/>
      <c r="AS4394" s="44"/>
      <c r="BM4394" s="44"/>
    </row>
    <row r="4395" spans="3:65" ht="12" customHeight="1">
      <c r="C4395" s="63"/>
      <c r="AB4395" s="49"/>
      <c r="AF4395" s="44"/>
      <c r="AQ4395" s="44"/>
      <c r="AS4395" s="44"/>
      <c r="BM4395" s="44"/>
    </row>
    <row r="4396" spans="3:65" ht="12" customHeight="1">
      <c r="C4396" s="63"/>
      <c r="AB4396" s="49"/>
      <c r="AF4396" s="44"/>
      <c r="AQ4396" s="44"/>
      <c r="AS4396" s="44"/>
      <c r="BM4396" s="44"/>
    </row>
    <row r="4397" spans="3:65" ht="12" customHeight="1">
      <c r="C4397" s="63"/>
      <c r="AB4397" s="49"/>
      <c r="AF4397" s="44"/>
      <c r="AQ4397" s="44"/>
      <c r="AS4397" s="44"/>
      <c r="BM4397" s="44"/>
    </row>
    <row r="4398" spans="3:65" ht="12" customHeight="1">
      <c r="C4398" s="63"/>
      <c r="AB4398" s="49"/>
      <c r="AF4398" s="44"/>
      <c r="AQ4398" s="44"/>
      <c r="AS4398" s="44"/>
      <c r="BM4398" s="44"/>
    </row>
    <row r="4399" spans="3:65" ht="12" customHeight="1">
      <c r="C4399" s="63"/>
      <c r="AB4399" s="49"/>
      <c r="AF4399" s="44"/>
      <c r="AQ4399" s="44"/>
      <c r="AS4399" s="44"/>
      <c r="BM4399" s="44"/>
    </row>
    <row r="4400" spans="3:65" ht="12" customHeight="1">
      <c r="C4400" s="63"/>
      <c r="AB4400" s="49"/>
      <c r="AF4400" s="44"/>
      <c r="AQ4400" s="44"/>
      <c r="AS4400" s="44"/>
      <c r="BM4400" s="44"/>
    </row>
    <row r="4401" spans="3:65" ht="12" customHeight="1">
      <c r="C4401" s="63"/>
      <c r="AB4401" s="49"/>
      <c r="AF4401" s="44"/>
      <c r="AQ4401" s="44"/>
      <c r="AS4401" s="44"/>
      <c r="BM4401" s="44"/>
    </row>
    <row r="4402" spans="3:65" ht="12" customHeight="1">
      <c r="C4402" s="63"/>
      <c r="AB4402" s="49"/>
      <c r="AF4402" s="44"/>
      <c r="AQ4402" s="44"/>
      <c r="AS4402" s="44"/>
      <c r="BM4402" s="44"/>
    </row>
    <row r="4403" spans="3:65" ht="12" customHeight="1">
      <c r="C4403" s="63"/>
      <c r="AB4403" s="49"/>
      <c r="AF4403" s="44"/>
      <c r="AQ4403" s="44"/>
      <c r="AS4403" s="44"/>
      <c r="BM4403" s="44"/>
    </row>
    <row r="4404" spans="3:65" ht="12" customHeight="1">
      <c r="C4404" s="63"/>
      <c r="AB4404" s="49"/>
      <c r="AF4404" s="44"/>
      <c r="AQ4404" s="44"/>
      <c r="AS4404" s="44"/>
      <c r="BM4404" s="44"/>
    </row>
    <row r="4405" spans="3:65" ht="12" customHeight="1">
      <c r="C4405" s="63"/>
      <c r="AB4405" s="49"/>
      <c r="AF4405" s="44"/>
      <c r="AQ4405" s="44"/>
      <c r="AS4405" s="44"/>
      <c r="BM4405" s="44"/>
    </row>
    <row r="4406" spans="3:65" ht="12" customHeight="1">
      <c r="C4406" s="63"/>
      <c r="AB4406" s="49"/>
      <c r="AF4406" s="44"/>
      <c r="AQ4406" s="44"/>
      <c r="AS4406" s="44"/>
      <c r="BM4406" s="44"/>
    </row>
    <row r="4407" spans="3:65" ht="12" customHeight="1">
      <c r="C4407" s="63"/>
      <c r="AB4407" s="49"/>
      <c r="AF4407" s="44"/>
      <c r="AQ4407" s="44"/>
      <c r="AS4407" s="44"/>
      <c r="BM4407" s="44"/>
    </row>
    <row r="4408" spans="3:65" ht="12" customHeight="1">
      <c r="C4408" s="63"/>
      <c r="AB4408" s="49"/>
      <c r="AF4408" s="44"/>
      <c r="AQ4408" s="44"/>
      <c r="AS4408" s="44"/>
      <c r="BM4408" s="44"/>
    </row>
    <row r="4409" spans="3:65" ht="12" customHeight="1">
      <c r="C4409" s="63"/>
      <c r="AB4409" s="49"/>
      <c r="AF4409" s="44"/>
      <c r="AQ4409" s="44"/>
      <c r="AS4409" s="44"/>
      <c r="BM4409" s="44"/>
    </row>
    <row r="4410" spans="3:65" ht="12" customHeight="1">
      <c r="C4410" s="63"/>
      <c r="AB4410" s="49"/>
      <c r="AF4410" s="44"/>
      <c r="AQ4410" s="44"/>
      <c r="AS4410" s="44"/>
      <c r="BM4410" s="44"/>
    </row>
    <row r="4411" spans="3:65" ht="12" customHeight="1">
      <c r="C4411" s="63"/>
      <c r="AB4411" s="49"/>
      <c r="AF4411" s="44"/>
      <c r="AQ4411" s="44"/>
      <c r="AS4411" s="44"/>
      <c r="BM4411" s="44"/>
    </row>
    <row r="4412" spans="3:65" ht="12" customHeight="1">
      <c r="C4412" s="63"/>
      <c r="AB4412" s="49"/>
      <c r="AF4412" s="44"/>
      <c r="AQ4412" s="44"/>
      <c r="AS4412" s="44"/>
      <c r="BM4412" s="44"/>
    </row>
    <row r="4413" spans="3:65" ht="12" customHeight="1">
      <c r="C4413" s="63"/>
      <c r="AB4413" s="49"/>
      <c r="AF4413" s="44"/>
      <c r="AQ4413" s="44"/>
      <c r="AS4413" s="44"/>
      <c r="BM4413" s="44"/>
    </row>
    <row r="4414" spans="3:65" ht="12" customHeight="1">
      <c r="C4414" s="63"/>
      <c r="AB4414" s="49"/>
      <c r="AF4414" s="44"/>
      <c r="AQ4414" s="44"/>
      <c r="AS4414" s="44"/>
      <c r="BM4414" s="44"/>
    </row>
    <row r="4415" spans="3:65" ht="12" customHeight="1">
      <c r="C4415" s="63"/>
      <c r="AB4415" s="49"/>
      <c r="AF4415" s="44"/>
      <c r="AQ4415" s="44"/>
      <c r="AS4415" s="44"/>
      <c r="BM4415" s="44"/>
    </row>
    <row r="4416" spans="3:65" ht="12" customHeight="1">
      <c r="C4416" s="63"/>
      <c r="AB4416" s="49"/>
      <c r="AF4416" s="44"/>
      <c r="AQ4416" s="44"/>
      <c r="AS4416" s="44"/>
      <c r="BM4416" s="44"/>
    </row>
    <row r="4417" spans="3:65" ht="12" customHeight="1">
      <c r="C4417" s="63"/>
      <c r="AB4417" s="49"/>
      <c r="AF4417" s="44"/>
      <c r="AQ4417" s="44"/>
      <c r="AS4417" s="44"/>
      <c r="BM4417" s="44"/>
    </row>
    <row r="4418" spans="3:65" ht="12" customHeight="1">
      <c r="C4418" s="63"/>
      <c r="AB4418" s="49"/>
      <c r="AF4418" s="44"/>
      <c r="AQ4418" s="44"/>
      <c r="AS4418" s="44"/>
      <c r="BM4418" s="44"/>
    </row>
    <row r="4419" spans="3:65" ht="12" customHeight="1">
      <c r="C4419" s="63"/>
      <c r="AB4419" s="49"/>
      <c r="AF4419" s="44"/>
      <c r="AQ4419" s="44"/>
      <c r="AS4419" s="44"/>
      <c r="BM4419" s="44"/>
    </row>
    <row r="4420" spans="3:65" ht="12" customHeight="1">
      <c r="C4420" s="63"/>
      <c r="AB4420" s="49"/>
      <c r="AF4420" s="44"/>
      <c r="AQ4420" s="44"/>
      <c r="AS4420" s="44"/>
      <c r="BM4420" s="44"/>
    </row>
    <row r="4421" spans="3:65" ht="12" customHeight="1">
      <c r="C4421" s="63"/>
      <c r="AB4421" s="49"/>
      <c r="AF4421" s="44"/>
      <c r="AQ4421" s="44"/>
      <c r="AS4421" s="44"/>
      <c r="BM4421" s="44"/>
    </row>
    <row r="4422" spans="3:65" ht="12" customHeight="1">
      <c r="C4422" s="63"/>
      <c r="AB4422" s="49"/>
      <c r="AF4422" s="44"/>
      <c r="AQ4422" s="44"/>
      <c r="AS4422" s="44"/>
      <c r="BM4422" s="44"/>
    </row>
    <row r="4423" spans="3:65" ht="12" customHeight="1">
      <c r="C4423" s="63"/>
      <c r="AB4423" s="49"/>
      <c r="AF4423" s="44"/>
      <c r="AQ4423" s="44"/>
      <c r="AS4423" s="44"/>
      <c r="BM4423" s="44"/>
    </row>
    <row r="4424" spans="3:65" ht="12" customHeight="1">
      <c r="C4424" s="63"/>
      <c r="AB4424" s="49"/>
      <c r="AF4424" s="44"/>
      <c r="AQ4424" s="44"/>
      <c r="AS4424" s="44"/>
      <c r="BM4424" s="44"/>
    </row>
    <row r="4425" spans="3:65" ht="12" customHeight="1">
      <c r="C4425" s="63"/>
      <c r="AB4425" s="49"/>
      <c r="AF4425" s="44"/>
      <c r="AQ4425" s="44"/>
      <c r="AS4425" s="44"/>
      <c r="BM4425" s="44"/>
    </row>
    <row r="4426" spans="3:65" ht="12" customHeight="1">
      <c r="C4426" s="63"/>
      <c r="AB4426" s="49"/>
      <c r="AF4426" s="44"/>
      <c r="AQ4426" s="44"/>
      <c r="AS4426" s="44"/>
      <c r="BM4426" s="44"/>
    </row>
    <row r="4427" spans="3:65" ht="12" customHeight="1">
      <c r="C4427" s="63"/>
      <c r="AB4427" s="49"/>
      <c r="AF4427" s="44"/>
      <c r="AQ4427" s="44"/>
      <c r="AS4427" s="44"/>
      <c r="BM4427" s="44"/>
    </row>
    <row r="4428" spans="3:65" ht="12" customHeight="1">
      <c r="C4428" s="63"/>
      <c r="AB4428" s="49"/>
      <c r="AF4428" s="44"/>
      <c r="AQ4428" s="44"/>
      <c r="AS4428" s="44"/>
      <c r="BM4428" s="44"/>
    </row>
    <row r="4429" spans="3:65" ht="12" customHeight="1">
      <c r="C4429" s="63"/>
      <c r="AB4429" s="49"/>
      <c r="AF4429" s="44"/>
      <c r="AQ4429" s="44"/>
      <c r="AS4429" s="44"/>
      <c r="BM4429" s="44"/>
    </row>
    <row r="4430" spans="3:65" ht="12" customHeight="1">
      <c r="C4430" s="63"/>
      <c r="AB4430" s="49"/>
      <c r="AF4430" s="44"/>
      <c r="AQ4430" s="44"/>
      <c r="AS4430" s="44"/>
      <c r="BM4430" s="44"/>
    </row>
    <row r="4431" spans="3:65" ht="12" customHeight="1">
      <c r="C4431" s="63"/>
      <c r="AB4431" s="49"/>
      <c r="AF4431" s="44"/>
      <c r="AQ4431" s="44"/>
      <c r="AS4431" s="44"/>
      <c r="BM4431" s="44"/>
    </row>
    <row r="4432" spans="3:65" ht="12" customHeight="1">
      <c r="C4432" s="63"/>
      <c r="AB4432" s="49"/>
      <c r="AF4432" s="44"/>
      <c r="AQ4432" s="44"/>
      <c r="AS4432" s="44"/>
      <c r="BM4432" s="44"/>
    </row>
    <row r="4433" spans="3:65" ht="12" customHeight="1">
      <c r="C4433" s="63"/>
      <c r="AB4433" s="49"/>
      <c r="AF4433" s="44"/>
      <c r="AQ4433" s="44"/>
      <c r="AS4433" s="44"/>
      <c r="BM4433" s="44"/>
    </row>
    <row r="4434" spans="3:65" ht="12" customHeight="1">
      <c r="C4434" s="63"/>
      <c r="AB4434" s="49"/>
      <c r="AF4434" s="44"/>
      <c r="AQ4434" s="44"/>
      <c r="AS4434" s="44"/>
      <c r="BM4434" s="44"/>
    </row>
    <row r="4435" spans="3:65" ht="12" customHeight="1">
      <c r="C4435" s="63"/>
      <c r="AB4435" s="49"/>
      <c r="AF4435" s="44"/>
      <c r="AQ4435" s="44"/>
      <c r="AS4435" s="44"/>
      <c r="BM4435" s="44"/>
    </row>
    <row r="4436" spans="3:65" ht="12" customHeight="1">
      <c r="C4436" s="63"/>
      <c r="AB4436" s="49"/>
      <c r="AF4436" s="44"/>
      <c r="AQ4436" s="44"/>
      <c r="AS4436" s="44"/>
      <c r="BM4436" s="44"/>
    </row>
    <row r="4437" spans="3:65" ht="12" customHeight="1">
      <c r="C4437" s="63"/>
      <c r="AB4437" s="49"/>
      <c r="AF4437" s="44"/>
      <c r="AQ4437" s="44"/>
      <c r="AS4437" s="44"/>
      <c r="BM4437" s="44"/>
    </row>
    <row r="4438" spans="3:65" ht="12" customHeight="1">
      <c r="C4438" s="63"/>
      <c r="AB4438" s="49"/>
      <c r="AF4438" s="44"/>
      <c r="AQ4438" s="44"/>
      <c r="AS4438" s="44"/>
      <c r="BM4438" s="44"/>
    </row>
    <row r="4439" spans="3:65" ht="12" customHeight="1">
      <c r="C4439" s="63"/>
      <c r="AB4439" s="49"/>
      <c r="AF4439" s="44"/>
      <c r="AQ4439" s="44"/>
      <c r="AS4439" s="44"/>
      <c r="BM4439" s="44"/>
    </row>
    <row r="4440" spans="3:65" ht="12" customHeight="1">
      <c r="C4440" s="63"/>
      <c r="AB4440" s="49"/>
      <c r="AF4440" s="44"/>
      <c r="AQ4440" s="44"/>
      <c r="AS4440" s="44"/>
      <c r="BM4440" s="44"/>
    </row>
    <row r="4441" spans="3:65" ht="12" customHeight="1">
      <c r="C4441" s="63"/>
      <c r="AB4441" s="49"/>
      <c r="AF4441" s="44"/>
      <c r="AQ4441" s="44"/>
      <c r="AS4441" s="44"/>
      <c r="BM4441" s="44"/>
    </row>
    <row r="4442" spans="3:65" ht="12" customHeight="1">
      <c r="C4442" s="63"/>
      <c r="AB4442" s="49"/>
      <c r="AF4442" s="44"/>
      <c r="AQ4442" s="44"/>
      <c r="AS4442" s="44"/>
      <c r="BM4442" s="44"/>
    </row>
    <row r="4443" spans="3:65" ht="12" customHeight="1">
      <c r="C4443" s="63"/>
      <c r="AB4443" s="49"/>
      <c r="AF4443" s="44"/>
      <c r="AQ4443" s="44"/>
      <c r="AS4443" s="44"/>
      <c r="BM4443" s="44"/>
    </row>
    <row r="4444" spans="3:65" ht="12" customHeight="1">
      <c r="C4444" s="63"/>
      <c r="AB4444" s="49"/>
      <c r="AF4444" s="44"/>
      <c r="AQ4444" s="44"/>
      <c r="AS4444" s="44"/>
      <c r="BM4444" s="44"/>
    </row>
    <row r="4445" spans="3:65" ht="12" customHeight="1">
      <c r="C4445" s="63"/>
      <c r="AB4445" s="49"/>
      <c r="AF4445" s="44"/>
      <c r="AQ4445" s="44"/>
      <c r="AS4445" s="44"/>
      <c r="BM4445" s="44"/>
    </row>
    <row r="4446" spans="3:65" ht="12" customHeight="1">
      <c r="C4446" s="63"/>
      <c r="AB4446" s="49"/>
      <c r="AF4446" s="44"/>
      <c r="AQ4446" s="44"/>
      <c r="AS4446" s="44"/>
      <c r="BM4446" s="44"/>
    </row>
    <row r="4447" spans="3:65" ht="12" customHeight="1">
      <c r="C4447" s="63"/>
      <c r="AB4447" s="49"/>
      <c r="AF4447" s="44"/>
      <c r="AQ4447" s="44"/>
      <c r="AS4447" s="44"/>
      <c r="BM4447" s="44"/>
    </row>
    <row r="4448" spans="3:65" ht="12" customHeight="1">
      <c r="C4448" s="63"/>
      <c r="AB4448" s="49"/>
      <c r="AF4448" s="44"/>
      <c r="AQ4448" s="44"/>
      <c r="AS4448" s="44"/>
      <c r="BM4448" s="44"/>
    </row>
    <row r="4449" spans="3:65" ht="12" customHeight="1">
      <c r="C4449" s="63"/>
      <c r="AB4449" s="49"/>
      <c r="AF4449" s="44"/>
      <c r="AQ4449" s="44"/>
      <c r="AS4449" s="44"/>
      <c r="BM4449" s="44"/>
    </row>
    <row r="4450" spans="3:65" ht="12" customHeight="1">
      <c r="C4450" s="63"/>
      <c r="AB4450" s="49"/>
      <c r="AF4450" s="44"/>
      <c r="AQ4450" s="44"/>
      <c r="AS4450" s="44"/>
      <c r="BM4450" s="44"/>
    </row>
    <row r="4451" spans="3:65" ht="12" customHeight="1">
      <c r="C4451" s="63"/>
      <c r="AB4451" s="49"/>
      <c r="AF4451" s="44"/>
      <c r="AQ4451" s="44"/>
      <c r="AS4451" s="44"/>
      <c r="BM4451" s="44"/>
    </row>
    <row r="4452" spans="3:65" ht="12" customHeight="1">
      <c r="C4452" s="63"/>
      <c r="AB4452" s="49"/>
      <c r="AF4452" s="44"/>
      <c r="AQ4452" s="44"/>
      <c r="AS4452" s="44"/>
      <c r="BM4452" s="44"/>
    </row>
    <row r="4453" spans="3:65" ht="12" customHeight="1">
      <c r="C4453" s="63"/>
      <c r="AB4453" s="49"/>
      <c r="AF4453" s="44"/>
      <c r="AQ4453" s="44"/>
      <c r="AS4453" s="44"/>
      <c r="BM4453" s="44"/>
    </row>
    <row r="4454" spans="3:65" ht="12" customHeight="1">
      <c r="C4454" s="63"/>
      <c r="AB4454" s="49"/>
      <c r="AF4454" s="44"/>
      <c r="AQ4454" s="44"/>
      <c r="AS4454" s="44"/>
      <c r="BM4454" s="44"/>
    </row>
    <row r="4455" spans="3:65" ht="12" customHeight="1">
      <c r="C4455" s="63"/>
      <c r="AB4455" s="49"/>
      <c r="AF4455" s="44"/>
      <c r="AQ4455" s="44"/>
      <c r="AS4455" s="44"/>
      <c r="BM4455" s="44"/>
    </row>
    <row r="4456" spans="3:65" ht="12" customHeight="1">
      <c r="C4456" s="63"/>
      <c r="AB4456" s="49"/>
      <c r="AF4456" s="44"/>
      <c r="AQ4456" s="44"/>
      <c r="AS4456" s="44"/>
      <c r="BM4456" s="44"/>
    </row>
    <row r="4457" spans="3:65" ht="12" customHeight="1">
      <c r="C4457" s="63"/>
      <c r="AB4457" s="49"/>
      <c r="AF4457" s="44"/>
      <c r="AQ4457" s="44"/>
      <c r="AS4457" s="44"/>
      <c r="BM4457" s="44"/>
    </row>
    <row r="4458" spans="3:65" ht="12" customHeight="1">
      <c r="C4458" s="63"/>
      <c r="AB4458" s="49"/>
      <c r="AF4458" s="44"/>
      <c r="AQ4458" s="44"/>
      <c r="AS4458" s="44"/>
      <c r="BM4458" s="44"/>
    </row>
    <row r="4459" spans="3:65" ht="12" customHeight="1">
      <c r="C4459" s="63"/>
      <c r="AB4459" s="49"/>
      <c r="AF4459" s="44"/>
      <c r="AQ4459" s="44"/>
      <c r="AS4459" s="44"/>
      <c r="BM4459" s="44"/>
    </row>
    <row r="4460" spans="3:65" ht="12" customHeight="1">
      <c r="C4460" s="63"/>
      <c r="AB4460" s="49"/>
      <c r="AF4460" s="44"/>
      <c r="AQ4460" s="44"/>
      <c r="AS4460" s="44"/>
      <c r="BM4460" s="44"/>
    </row>
    <row r="4461" spans="3:65" ht="12" customHeight="1">
      <c r="C4461" s="63"/>
      <c r="AB4461" s="49"/>
      <c r="AF4461" s="44"/>
      <c r="AQ4461" s="44"/>
      <c r="AS4461" s="44"/>
      <c r="BM4461" s="44"/>
    </row>
    <row r="4462" spans="3:65" ht="12" customHeight="1">
      <c r="C4462" s="63"/>
      <c r="AB4462" s="49"/>
      <c r="AF4462" s="44"/>
      <c r="AQ4462" s="44"/>
      <c r="AS4462" s="44"/>
      <c r="BM4462" s="44"/>
    </row>
    <row r="4463" spans="3:65" ht="12" customHeight="1">
      <c r="C4463" s="63"/>
      <c r="AB4463" s="49"/>
      <c r="AF4463" s="44"/>
      <c r="AQ4463" s="44"/>
      <c r="AS4463" s="44"/>
      <c r="BM4463" s="44"/>
    </row>
    <row r="4464" spans="3:65" ht="12" customHeight="1">
      <c r="C4464" s="63"/>
      <c r="AB4464" s="49"/>
      <c r="AF4464" s="44"/>
      <c r="AQ4464" s="44"/>
      <c r="AS4464" s="44"/>
      <c r="BM4464" s="44"/>
    </row>
    <row r="4465" spans="3:65" ht="12" customHeight="1">
      <c r="C4465" s="63"/>
      <c r="AB4465" s="49"/>
      <c r="AF4465" s="44"/>
      <c r="AQ4465" s="44"/>
      <c r="AS4465" s="44"/>
      <c r="BM4465" s="44"/>
    </row>
    <row r="4466" spans="3:65" ht="12" customHeight="1">
      <c r="C4466" s="63"/>
      <c r="AB4466" s="49"/>
      <c r="AF4466" s="44"/>
      <c r="AQ4466" s="44"/>
      <c r="AS4466" s="44"/>
      <c r="BM4466" s="44"/>
    </row>
    <row r="4467" spans="3:65" ht="12" customHeight="1">
      <c r="C4467" s="63"/>
      <c r="AB4467" s="49"/>
      <c r="AF4467" s="44"/>
      <c r="AQ4467" s="44"/>
      <c r="AS4467" s="44"/>
      <c r="BM4467" s="44"/>
    </row>
    <row r="4468" spans="3:65" ht="12" customHeight="1">
      <c r="C4468" s="63"/>
      <c r="AB4468" s="49"/>
      <c r="AF4468" s="44"/>
      <c r="AQ4468" s="44"/>
      <c r="AS4468" s="44"/>
      <c r="BM4468" s="44"/>
    </row>
    <row r="4469" spans="3:65" ht="12" customHeight="1">
      <c r="C4469" s="63"/>
      <c r="AB4469" s="49"/>
      <c r="AF4469" s="44"/>
      <c r="AQ4469" s="44"/>
      <c r="AS4469" s="44"/>
      <c r="BM4469" s="44"/>
    </row>
    <row r="4470" spans="3:65" ht="12" customHeight="1">
      <c r="C4470" s="63"/>
      <c r="AB4470" s="49"/>
      <c r="AF4470" s="44"/>
      <c r="AQ4470" s="44"/>
      <c r="AS4470" s="44"/>
      <c r="BM4470" s="44"/>
    </row>
    <row r="4471" spans="3:65" ht="12" customHeight="1">
      <c r="C4471" s="63"/>
      <c r="AB4471" s="49"/>
      <c r="AF4471" s="44"/>
      <c r="AQ4471" s="44"/>
      <c r="AS4471" s="44"/>
      <c r="BM4471" s="44"/>
    </row>
    <row r="4472" spans="3:65" ht="12" customHeight="1">
      <c r="C4472" s="63"/>
      <c r="AB4472" s="49"/>
      <c r="AF4472" s="44"/>
      <c r="AQ4472" s="44"/>
      <c r="AS4472" s="44"/>
      <c r="BM4472" s="44"/>
    </row>
    <row r="4473" spans="3:65" ht="12" customHeight="1">
      <c r="C4473" s="63"/>
      <c r="AB4473" s="49"/>
      <c r="AF4473" s="44"/>
      <c r="AQ4473" s="44"/>
      <c r="AS4473" s="44"/>
      <c r="BM4473" s="44"/>
    </row>
    <row r="4474" spans="3:65" ht="12" customHeight="1">
      <c r="C4474" s="63"/>
      <c r="AB4474" s="49"/>
      <c r="AF4474" s="44"/>
      <c r="AQ4474" s="44"/>
      <c r="AS4474" s="44"/>
      <c r="BM4474" s="44"/>
    </row>
    <row r="4475" spans="3:65" ht="12" customHeight="1">
      <c r="C4475" s="63"/>
      <c r="AB4475" s="49"/>
      <c r="AF4475" s="44"/>
      <c r="AQ4475" s="44"/>
      <c r="AS4475" s="44"/>
      <c r="BM4475" s="44"/>
    </row>
    <row r="4476" spans="3:65" ht="12" customHeight="1">
      <c r="C4476" s="63"/>
      <c r="AB4476" s="49"/>
      <c r="AF4476" s="44"/>
      <c r="AQ4476" s="44"/>
      <c r="AS4476" s="44"/>
      <c r="BM4476" s="44"/>
    </row>
    <row r="4477" spans="3:65" ht="12" customHeight="1">
      <c r="C4477" s="63"/>
      <c r="AB4477" s="49"/>
      <c r="AF4477" s="44"/>
      <c r="AQ4477" s="44"/>
      <c r="AS4477" s="44"/>
      <c r="BM4477" s="44"/>
    </row>
    <row r="4478" spans="3:65" ht="12" customHeight="1">
      <c r="C4478" s="63"/>
      <c r="AB4478" s="49"/>
      <c r="AF4478" s="44"/>
      <c r="AQ4478" s="44"/>
      <c r="AS4478" s="44"/>
      <c r="BM4478" s="44"/>
    </row>
    <row r="4479" spans="3:65" ht="12" customHeight="1">
      <c r="C4479" s="63"/>
      <c r="AB4479" s="49"/>
      <c r="AF4479" s="44"/>
      <c r="AQ4479" s="44"/>
      <c r="AS4479" s="44"/>
      <c r="BM4479" s="44"/>
    </row>
    <row r="4480" spans="3:65" ht="12" customHeight="1">
      <c r="C4480" s="63"/>
      <c r="AB4480" s="49"/>
      <c r="AF4480" s="44"/>
      <c r="AQ4480" s="44"/>
      <c r="AS4480" s="44"/>
      <c r="BM4480" s="44"/>
    </row>
    <row r="4481" spans="3:65" ht="12" customHeight="1">
      <c r="C4481" s="63"/>
      <c r="AB4481" s="49"/>
      <c r="AF4481" s="44"/>
      <c r="AQ4481" s="44"/>
      <c r="AS4481" s="44"/>
      <c r="BM4481" s="44"/>
    </row>
    <row r="4482" spans="3:65" ht="12" customHeight="1">
      <c r="C4482" s="63"/>
      <c r="AB4482" s="49"/>
      <c r="AF4482" s="44"/>
      <c r="AQ4482" s="44"/>
      <c r="AS4482" s="44"/>
      <c r="BM4482" s="44"/>
    </row>
    <row r="4483" spans="3:65" ht="12" customHeight="1">
      <c r="C4483" s="63"/>
      <c r="AB4483" s="49"/>
      <c r="AF4483" s="44"/>
      <c r="AQ4483" s="44"/>
      <c r="AS4483" s="44"/>
      <c r="BM4483" s="44"/>
    </row>
    <row r="4484" spans="3:65" ht="12" customHeight="1">
      <c r="C4484" s="63"/>
      <c r="AB4484" s="49"/>
      <c r="AF4484" s="44"/>
      <c r="AQ4484" s="44"/>
      <c r="AS4484" s="44"/>
      <c r="BM4484" s="44"/>
    </row>
    <row r="4485" spans="3:65" ht="12" customHeight="1">
      <c r="C4485" s="63"/>
      <c r="AB4485" s="49"/>
      <c r="AF4485" s="44"/>
      <c r="AQ4485" s="44"/>
      <c r="AS4485" s="44"/>
      <c r="BM4485" s="44"/>
    </row>
    <row r="4486" spans="3:65" ht="12" customHeight="1">
      <c r="C4486" s="63"/>
      <c r="AB4486" s="49"/>
      <c r="AF4486" s="44"/>
      <c r="AQ4486" s="44"/>
      <c r="AS4486" s="44"/>
      <c r="BM4486" s="44"/>
    </row>
    <row r="4487" spans="3:65" ht="12" customHeight="1">
      <c r="C4487" s="63"/>
      <c r="AB4487" s="49"/>
      <c r="AF4487" s="44"/>
      <c r="AQ4487" s="44"/>
      <c r="AS4487" s="44"/>
      <c r="BM4487" s="44"/>
    </row>
    <row r="4488" spans="3:65" ht="12" customHeight="1">
      <c r="C4488" s="63"/>
      <c r="AB4488" s="49"/>
      <c r="AF4488" s="44"/>
      <c r="AQ4488" s="44"/>
      <c r="AS4488" s="44"/>
      <c r="BM4488" s="44"/>
    </row>
    <row r="4489" spans="3:65" ht="12" customHeight="1">
      <c r="C4489" s="63"/>
      <c r="AB4489" s="49"/>
      <c r="AF4489" s="44"/>
      <c r="AQ4489" s="44"/>
      <c r="AS4489" s="44"/>
      <c r="BM4489" s="44"/>
    </row>
    <row r="4490" spans="3:65" ht="12" customHeight="1">
      <c r="C4490" s="63"/>
      <c r="AB4490" s="49"/>
      <c r="AF4490" s="44"/>
      <c r="AQ4490" s="44"/>
      <c r="AS4490" s="44"/>
      <c r="BM4490" s="44"/>
    </row>
    <row r="4491" spans="3:65" ht="12" customHeight="1">
      <c r="C4491" s="63"/>
      <c r="AB4491" s="49"/>
      <c r="AF4491" s="44"/>
      <c r="AQ4491" s="44"/>
      <c r="AS4491" s="44"/>
      <c r="BM4491" s="44"/>
    </row>
    <row r="4492" spans="3:65" ht="12" customHeight="1">
      <c r="C4492" s="63"/>
      <c r="AB4492" s="49"/>
      <c r="AF4492" s="44"/>
      <c r="AQ4492" s="44"/>
      <c r="AS4492" s="44"/>
      <c r="BM4492" s="44"/>
    </row>
    <row r="4493" spans="3:65" ht="12" customHeight="1">
      <c r="C4493" s="63"/>
      <c r="AB4493" s="49"/>
      <c r="AF4493" s="44"/>
      <c r="AQ4493" s="44"/>
      <c r="AS4493" s="44"/>
      <c r="BM4493" s="44"/>
    </row>
    <row r="4494" spans="3:65" ht="12" customHeight="1">
      <c r="C4494" s="63"/>
      <c r="AB4494" s="49"/>
      <c r="AF4494" s="44"/>
      <c r="AQ4494" s="44"/>
      <c r="AS4494" s="44"/>
      <c r="BM4494" s="44"/>
    </row>
    <row r="4495" spans="3:65" ht="12" customHeight="1">
      <c r="C4495" s="63"/>
      <c r="AB4495" s="49"/>
      <c r="AF4495" s="44"/>
      <c r="AQ4495" s="44"/>
      <c r="AS4495" s="44"/>
      <c r="BM4495" s="44"/>
    </row>
    <row r="4496" spans="3:65" ht="12" customHeight="1">
      <c r="C4496" s="63"/>
      <c r="AB4496" s="49"/>
      <c r="AF4496" s="44"/>
      <c r="AQ4496" s="44"/>
      <c r="AS4496" s="44"/>
      <c r="BM4496" s="44"/>
    </row>
    <row r="4497" spans="3:65" ht="12" customHeight="1">
      <c r="C4497" s="63"/>
      <c r="AB4497" s="49"/>
      <c r="AF4497" s="44"/>
      <c r="AQ4497" s="44"/>
      <c r="AS4497" s="44"/>
      <c r="BM4497" s="44"/>
    </row>
    <row r="4498" spans="3:65" ht="12" customHeight="1">
      <c r="C4498" s="63"/>
      <c r="AB4498" s="49"/>
      <c r="AF4498" s="44"/>
      <c r="AQ4498" s="44"/>
      <c r="AS4498" s="44"/>
      <c r="BM4498" s="44"/>
    </row>
    <row r="4499" spans="3:65" ht="12" customHeight="1">
      <c r="C4499" s="63"/>
      <c r="AB4499" s="49"/>
      <c r="AF4499" s="44"/>
      <c r="AQ4499" s="44"/>
      <c r="AS4499" s="44"/>
      <c r="BM4499" s="44"/>
    </row>
    <row r="4500" spans="3:65" ht="12" customHeight="1">
      <c r="C4500" s="63"/>
      <c r="AB4500" s="49"/>
      <c r="AF4500" s="44"/>
      <c r="AQ4500" s="44"/>
      <c r="AS4500" s="44"/>
      <c r="BM4500" s="44"/>
    </row>
    <row r="4501" spans="3:65" ht="12" customHeight="1">
      <c r="C4501" s="63"/>
      <c r="AB4501" s="49"/>
      <c r="AF4501" s="44"/>
      <c r="AQ4501" s="44"/>
      <c r="AS4501" s="44"/>
      <c r="BM4501" s="44"/>
    </row>
    <row r="4502" spans="3:65" ht="12" customHeight="1">
      <c r="C4502" s="63"/>
      <c r="AB4502" s="49"/>
      <c r="AF4502" s="44"/>
      <c r="AQ4502" s="44"/>
      <c r="AS4502" s="44"/>
      <c r="BM4502" s="44"/>
    </row>
    <row r="4503" spans="3:65" ht="12" customHeight="1">
      <c r="C4503" s="63"/>
      <c r="AB4503" s="49"/>
      <c r="AF4503" s="44"/>
      <c r="AQ4503" s="44"/>
      <c r="AS4503" s="44"/>
      <c r="BM4503" s="44"/>
    </row>
    <row r="4504" spans="3:65" ht="12" customHeight="1">
      <c r="C4504" s="63"/>
      <c r="AB4504" s="49"/>
      <c r="AF4504" s="44"/>
      <c r="AQ4504" s="44"/>
      <c r="AS4504" s="44"/>
      <c r="BM4504" s="44"/>
    </row>
    <row r="4505" spans="3:65" ht="12" customHeight="1">
      <c r="C4505" s="63"/>
      <c r="AB4505" s="49"/>
      <c r="AF4505" s="44"/>
      <c r="AQ4505" s="44"/>
      <c r="AS4505" s="44"/>
      <c r="BM4505" s="44"/>
    </row>
    <row r="4506" spans="3:65" ht="12" customHeight="1">
      <c r="C4506" s="63"/>
      <c r="AB4506" s="49"/>
      <c r="AF4506" s="44"/>
      <c r="AQ4506" s="44"/>
      <c r="AS4506" s="44"/>
      <c r="BM4506" s="44"/>
    </row>
    <row r="4507" spans="3:65" ht="12" customHeight="1">
      <c r="C4507" s="63"/>
      <c r="AB4507" s="49"/>
      <c r="AF4507" s="44"/>
      <c r="AQ4507" s="44"/>
      <c r="AS4507" s="44"/>
      <c r="BM4507" s="44"/>
    </row>
    <row r="4508" spans="3:65" ht="12" customHeight="1">
      <c r="C4508" s="63"/>
      <c r="AB4508" s="49"/>
      <c r="AF4508" s="44"/>
      <c r="AQ4508" s="44"/>
      <c r="AS4508" s="44"/>
      <c r="BM4508" s="44"/>
    </row>
    <row r="4509" spans="3:65" ht="12" customHeight="1">
      <c r="C4509" s="63"/>
      <c r="AB4509" s="49"/>
      <c r="AF4509" s="44"/>
      <c r="AQ4509" s="44"/>
      <c r="AS4509" s="44"/>
      <c r="BM4509" s="44"/>
    </row>
    <row r="4510" spans="3:65" ht="12" customHeight="1">
      <c r="C4510" s="63"/>
      <c r="AB4510" s="49"/>
      <c r="AF4510" s="44"/>
      <c r="AQ4510" s="44"/>
      <c r="AS4510" s="44"/>
      <c r="BM4510" s="44"/>
    </row>
    <row r="4511" spans="3:65" ht="12" customHeight="1">
      <c r="C4511" s="63"/>
      <c r="AB4511" s="49"/>
      <c r="AF4511" s="44"/>
      <c r="AQ4511" s="44"/>
      <c r="AS4511" s="44"/>
      <c r="BM4511" s="44"/>
    </row>
    <row r="4512" spans="3:65" ht="12" customHeight="1">
      <c r="C4512" s="63"/>
      <c r="AB4512" s="49"/>
      <c r="AF4512" s="44"/>
      <c r="AQ4512" s="44"/>
      <c r="AS4512" s="44"/>
      <c r="BM4512" s="44"/>
    </row>
    <row r="4513" spans="3:65" ht="12" customHeight="1">
      <c r="C4513" s="63"/>
      <c r="AB4513" s="49"/>
      <c r="AF4513" s="44"/>
      <c r="AQ4513" s="44"/>
      <c r="AS4513" s="44"/>
      <c r="BM4513" s="44"/>
    </row>
    <row r="4514" spans="3:65" ht="12" customHeight="1">
      <c r="C4514" s="63"/>
      <c r="AB4514" s="49"/>
      <c r="AF4514" s="44"/>
      <c r="AQ4514" s="44"/>
      <c r="AS4514" s="44"/>
      <c r="BM4514" s="44"/>
    </row>
    <row r="4515" spans="3:65" ht="12" customHeight="1">
      <c r="C4515" s="63"/>
      <c r="AB4515" s="49"/>
      <c r="AF4515" s="44"/>
      <c r="AQ4515" s="44"/>
      <c r="AS4515" s="44"/>
      <c r="BM4515" s="44"/>
    </row>
    <row r="4516" spans="3:65" ht="12" customHeight="1">
      <c r="C4516" s="63"/>
      <c r="AB4516" s="49"/>
      <c r="AF4516" s="44"/>
      <c r="AQ4516" s="44"/>
      <c r="AS4516" s="44"/>
      <c r="BM4516" s="44"/>
    </row>
    <row r="4517" spans="3:65" ht="12" customHeight="1">
      <c r="C4517" s="63"/>
      <c r="AB4517" s="49"/>
      <c r="AF4517" s="44"/>
      <c r="AQ4517" s="44"/>
      <c r="AS4517" s="44"/>
      <c r="BM4517" s="44"/>
    </row>
    <row r="4518" spans="3:65" ht="12" customHeight="1">
      <c r="C4518" s="63"/>
      <c r="AB4518" s="49"/>
      <c r="AF4518" s="44"/>
      <c r="AQ4518" s="44"/>
      <c r="AS4518" s="44"/>
      <c r="BM4518" s="44"/>
    </row>
    <row r="4519" spans="3:65" ht="12" customHeight="1">
      <c r="C4519" s="63"/>
      <c r="AB4519" s="49"/>
      <c r="AF4519" s="44"/>
      <c r="AQ4519" s="44"/>
      <c r="AS4519" s="44"/>
      <c r="BM4519" s="44"/>
    </row>
    <row r="4520" spans="3:65" ht="12" customHeight="1">
      <c r="C4520" s="63"/>
      <c r="AB4520" s="49"/>
      <c r="AF4520" s="44"/>
      <c r="AQ4520" s="44"/>
      <c r="AS4520" s="44"/>
      <c r="BM4520" s="44"/>
    </row>
    <row r="4521" spans="3:65" ht="12" customHeight="1">
      <c r="C4521" s="63"/>
      <c r="AB4521" s="49"/>
      <c r="AF4521" s="44"/>
      <c r="AQ4521" s="44"/>
      <c r="AS4521" s="44"/>
      <c r="BM4521" s="44"/>
    </row>
    <row r="4522" spans="3:65" ht="12" customHeight="1">
      <c r="C4522" s="63"/>
      <c r="AB4522" s="49"/>
      <c r="AF4522" s="44"/>
      <c r="AQ4522" s="44"/>
      <c r="AS4522" s="44"/>
      <c r="BM4522" s="44"/>
    </row>
    <row r="4523" spans="3:65" ht="12" customHeight="1">
      <c r="C4523" s="63"/>
      <c r="AB4523" s="49"/>
      <c r="AF4523" s="44"/>
      <c r="AQ4523" s="44"/>
      <c r="AS4523" s="44"/>
      <c r="BM4523" s="44"/>
    </row>
    <row r="4524" spans="3:65" ht="12" customHeight="1">
      <c r="C4524" s="63"/>
      <c r="AB4524" s="49"/>
      <c r="AF4524" s="44"/>
      <c r="AQ4524" s="44"/>
      <c r="AS4524" s="44"/>
      <c r="BM4524" s="44"/>
    </row>
    <row r="4525" spans="3:65" ht="12" customHeight="1">
      <c r="C4525" s="63"/>
      <c r="AB4525" s="49"/>
      <c r="AF4525" s="44"/>
      <c r="AQ4525" s="44"/>
      <c r="AS4525" s="44"/>
      <c r="BM4525" s="44"/>
    </row>
    <row r="4526" spans="3:65" ht="12" customHeight="1">
      <c r="C4526" s="63"/>
      <c r="AB4526" s="49"/>
      <c r="AF4526" s="44"/>
      <c r="AQ4526" s="44"/>
      <c r="AS4526" s="44"/>
      <c r="BM4526" s="44"/>
    </row>
    <row r="4527" spans="3:65" ht="12" customHeight="1">
      <c r="C4527" s="63"/>
      <c r="AB4527" s="49"/>
      <c r="AF4527" s="44"/>
      <c r="AQ4527" s="44"/>
      <c r="AS4527" s="44"/>
      <c r="BM4527" s="44"/>
    </row>
    <row r="4528" spans="3:65" ht="12" customHeight="1">
      <c r="C4528" s="63"/>
      <c r="AB4528" s="49"/>
      <c r="AF4528" s="44"/>
      <c r="AQ4528" s="44"/>
      <c r="AS4528" s="44"/>
      <c r="BM4528" s="44"/>
    </row>
    <row r="4529" spans="3:65" ht="12" customHeight="1">
      <c r="C4529" s="63"/>
      <c r="AB4529" s="49"/>
      <c r="AF4529" s="44"/>
      <c r="AQ4529" s="44"/>
      <c r="AS4529" s="44"/>
      <c r="BM4529" s="44"/>
    </row>
    <row r="4530" spans="3:65" ht="12" customHeight="1">
      <c r="C4530" s="63"/>
      <c r="AB4530" s="49"/>
      <c r="AF4530" s="44"/>
      <c r="AQ4530" s="44"/>
      <c r="AS4530" s="44"/>
      <c r="BM4530" s="44"/>
    </row>
    <row r="4531" spans="3:65" ht="12" customHeight="1">
      <c r="C4531" s="63"/>
      <c r="AB4531" s="49"/>
      <c r="AF4531" s="44"/>
      <c r="AQ4531" s="44"/>
      <c r="AS4531" s="44"/>
      <c r="BM4531" s="44"/>
    </row>
    <row r="4532" spans="3:65" ht="12" customHeight="1">
      <c r="C4532" s="63"/>
      <c r="AB4532" s="49"/>
      <c r="AF4532" s="44"/>
      <c r="AQ4532" s="44"/>
      <c r="AS4532" s="44"/>
      <c r="BM4532" s="44"/>
    </row>
    <row r="4533" spans="3:65" ht="12" customHeight="1">
      <c r="C4533" s="63"/>
      <c r="AB4533" s="49"/>
      <c r="AF4533" s="44"/>
      <c r="AQ4533" s="44"/>
      <c r="AS4533" s="44"/>
      <c r="BM4533" s="44"/>
    </row>
    <row r="4534" spans="3:65" ht="12" customHeight="1">
      <c r="C4534" s="63"/>
      <c r="AB4534" s="49"/>
      <c r="AF4534" s="44"/>
      <c r="AQ4534" s="44"/>
      <c r="AS4534" s="44"/>
      <c r="BM4534" s="44"/>
    </row>
    <row r="4535" spans="3:65" ht="12" customHeight="1">
      <c r="C4535" s="63"/>
      <c r="AB4535" s="49"/>
      <c r="AF4535" s="44"/>
      <c r="AQ4535" s="44"/>
      <c r="AS4535" s="44"/>
      <c r="BM4535" s="44"/>
    </row>
    <row r="4536" spans="3:65" ht="12" customHeight="1">
      <c r="C4536" s="63"/>
      <c r="AB4536" s="49"/>
      <c r="AF4536" s="44"/>
      <c r="AQ4536" s="44"/>
      <c r="AS4536" s="44"/>
      <c r="BM4536" s="44"/>
    </row>
    <row r="4537" spans="3:65" ht="12" customHeight="1">
      <c r="C4537" s="63"/>
      <c r="AB4537" s="49"/>
      <c r="AF4537" s="44"/>
      <c r="AQ4537" s="44"/>
      <c r="AS4537" s="44"/>
      <c r="BM4537" s="44"/>
    </row>
    <row r="4538" spans="3:65" ht="12" customHeight="1">
      <c r="C4538" s="63"/>
      <c r="AB4538" s="49"/>
      <c r="AF4538" s="44"/>
      <c r="AQ4538" s="44"/>
      <c r="AS4538" s="44"/>
      <c r="BM4538" s="44"/>
    </row>
    <row r="4539" spans="3:65" ht="12" customHeight="1">
      <c r="C4539" s="63"/>
      <c r="AB4539" s="49"/>
      <c r="AF4539" s="44"/>
      <c r="AQ4539" s="44"/>
      <c r="AS4539" s="44"/>
      <c r="BM4539" s="44"/>
    </row>
    <row r="4540" spans="3:65" ht="12" customHeight="1">
      <c r="C4540" s="63"/>
      <c r="AB4540" s="49"/>
      <c r="AF4540" s="44"/>
      <c r="AQ4540" s="44"/>
      <c r="AS4540" s="44"/>
      <c r="BM4540" s="44"/>
    </row>
    <row r="4541" spans="3:65" ht="12" customHeight="1">
      <c r="C4541" s="63"/>
      <c r="AB4541" s="49"/>
      <c r="AF4541" s="44"/>
      <c r="AQ4541" s="44"/>
      <c r="AS4541" s="44"/>
      <c r="BM4541" s="44"/>
    </row>
    <row r="4542" spans="3:65" ht="12" customHeight="1">
      <c r="C4542" s="63"/>
      <c r="AB4542" s="49"/>
      <c r="AF4542" s="44"/>
      <c r="AQ4542" s="44"/>
      <c r="AS4542" s="44"/>
      <c r="BM4542" s="44"/>
    </row>
    <row r="4543" spans="3:65" ht="12" customHeight="1">
      <c r="C4543" s="63"/>
      <c r="AB4543" s="49"/>
      <c r="AF4543" s="44"/>
      <c r="AQ4543" s="44"/>
      <c r="AS4543" s="44"/>
      <c r="BM4543" s="44"/>
    </row>
    <row r="4544" spans="3:65" ht="12" customHeight="1">
      <c r="C4544" s="63"/>
      <c r="AB4544" s="49"/>
      <c r="AF4544" s="44"/>
      <c r="AQ4544" s="44"/>
      <c r="AS4544" s="44"/>
      <c r="BM4544" s="44"/>
    </row>
    <row r="4545" spans="3:65" ht="12" customHeight="1">
      <c r="C4545" s="63"/>
      <c r="AB4545" s="49"/>
      <c r="AF4545" s="44"/>
      <c r="AQ4545" s="44"/>
      <c r="AS4545" s="44"/>
      <c r="BM4545" s="44"/>
    </row>
    <row r="4546" spans="3:65" ht="12" customHeight="1">
      <c r="C4546" s="63"/>
      <c r="AB4546" s="49"/>
      <c r="AF4546" s="44"/>
      <c r="AQ4546" s="44"/>
      <c r="AS4546" s="44"/>
      <c r="BM4546" s="44"/>
    </row>
    <row r="4547" spans="3:65" ht="12" customHeight="1">
      <c r="C4547" s="63"/>
      <c r="AB4547" s="49"/>
      <c r="AF4547" s="44"/>
      <c r="AQ4547" s="44"/>
      <c r="AS4547" s="44"/>
      <c r="BM4547" s="44"/>
    </row>
    <row r="4548" spans="3:65" ht="12" customHeight="1">
      <c r="C4548" s="63"/>
      <c r="AB4548" s="49"/>
      <c r="AF4548" s="44"/>
      <c r="AQ4548" s="44"/>
      <c r="AS4548" s="44"/>
      <c r="BM4548" s="44"/>
    </row>
    <row r="4549" spans="3:65" ht="12" customHeight="1">
      <c r="C4549" s="63"/>
      <c r="AB4549" s="49"/>
      <c r="AF4549" s="44"/>
      <c r="AQ4549" s="44"/>
      <c r="AS4549" s="44"/>
      <c r="BM4549" s="44"/>
    </row>
    <row r="4550" spans="3:65" ht="12" customHeight="1">
      <c r="C4550" s="63"/>
      <c r="AB4550" s="49"/>
      <c r="AF4550" s="44"/>
      <c r="AQ4550" s="44"/>
      <c r="AS4550" s="44"/>
      <c r="BM4550" s="44"/>
    </row>
    <row r="4551" spans="3:65" ht="12" customHeight="1">
      <c r="C4551" s="63"/>
      <c r="AB4551" s="49"/>
      <c r="AF4551" s="44"/>
      <c r="AQ4551" s="44"/>
      <c r="AS4551" s="44"/>
      <c r="BM4551" s="44"/>
    </row>
    <row r="4552" spans="3:65" ht="12" customHeight="1">
      <c r="C4552" s="63"/>
      <c r="AB4552" s="49"/>
      <c r="AF4552" s="44"/>
      <c r="AQ4552" s="44"/>
      <c r="AS4552" s="44"/>
      <c r="BM4552" s="44"/>
    </row>
    <row r="4553" spans="3:65" ht="12" customHeight="1">
      <c r="C4553" s="63"/>
      <c r="AB4553" s="49"/>
      <c r="AF4553" s="44"/>
      <c r="AQ4553" s="44"/>
      <c r="AS4553" s="44"/>
      <c r="BM4553" s="44"/>
    </row>
    <row r="4554" spans="3:65" ht="12" customHeight="1">
      <c r="C4554" s="63"/>
      <c r="AB4554" s="49"/>
      <c r="AF4554" s="44"/>
      <c r="AQ4554" s="44"/>
      <c r="AS4554" s="44"/>
      <c r="BM4554" s="44"/>
    </row>
    <row r="4555" spans="3:65" ht="12" customHeight="1">
      <c r="C4555" s="63"/>
      <c r="AB4555" s="49"/>
      <c r="AF4555" s="44"/>
      <c r="AQ4555" s="44"/>
      <c r="AS4555" s="44"/>
      <c r="BM4555" s="44"/>
    </row>
    <row r="4556" spans="3:65" ht="12" customHeight="1">
      <c r="C4556" s="63"/>
      <c r="AB4556" s="49"/>
      <c r="AF4556" s="44"/>
      <c r="AQ4556" s="44"/>
      <c r="AS4556" s="44"/>
      <c r="BM4556" s="44"/>
    </row>
    <row r="4557" spans="3:65" ht="12" customHeight="1">
      <c r="C4557" s="63"/>
      <c r="AB4557" s="49"/>
      <c r="AF4557" s="44"/>
      <c r="AQ4557" s="44"/>
      <c r="AS4557" s="44"/>
      <c r="BM4557" s="44"/>
    </row>
    <row r="4558" spans="3:65" ht="12" customHeight="1">
      <c r="C4558" s="63"/>
      <c r="AB4558" s="49"/>
      <c r="AF4558" s="44"/>
      <c r="AQ4558" s="44"/>
      <c r="AS4558" s="44"/>
      <c r="BM4558" s="44"/>
    </row>
    <row r="4559" spans="3:65" ht="12" customHeight="1">
      <c r="C4559" s="63"/>
      <c r="AB4559" s="49"/>
      <c r="AF4559" s="44"/>
      <c r="AQ4559" s="44"/>
      <c r="AS4559" s="44"/>
      <c r="BM4559" s="44"/>
    </row>
    <row r="4560" spans="3:65" ht="12" customHeight="1">
      <c r="C4560" s="63"/>
      <c r="AB4560" s="49"/>
      <c r="AF4560" s="44"/>
      <c r="AQ4560" s="44"/>
      <c r="AS4560" s="44"/>
      <c r="BM4560" s="44"/>
    </row>
    <row r="4561" spans="3:65" ht="12" customHeight="1">
      <c r="C4561" s="63"/>
      <c r="AB4561" s="49"/>
      <c r="AF4561" s="44"/>
      <c r="AQ4561" s="44"/>
      <c r="AS4561" s="44"/>
      <c r="BM4561" s="44"/>
    </row>
    <row r="4562" spans="3:65" ht="12" customHeight="1">
      <c r="C4562" s="63"/>
      <c r="AB4562" s="49"/>
      <c r="AF4562" s="44"/>
      <c r="AQ4562" s="44"/>
      <c r="AS4562" s="44"/>
      <c r="BM4562" s="44"/>
    </row>
    <row r="4563" spans="3:65" ht="12" customHeight="1">
      <c r="C4563" s="63"/>
      <c r="AB4563" s="49"/>
      <c r="AF4563" s="44"/>
      <c r="AQ4563" s="44"/>
      <c r="AS4563" s="44"/>
      <c r="BM4563" s="44"/>
    </row>
    <row r="4564" spans="3:65" ht="12" customHeight="1">
      <c r="C4564" s="63"/>
      <c r="AB4564" s="49"/>
      <c r="AF4564" s="44"/>
      <c r="AQ4564" s="44"/>
      <c r="AS4564" s="44"/>
      <c r="BM4564" s="44"/>
    </row>
    <row r="4565" spans="3:65" ht="12" customHeight="1">
      <c r="C4565" s="63"/>
      <c r="AB4565" s="49"/>
      <c r="AF4565" s="44"/>
      <c r="AQ4565" s="44"/>
      <c r="AS4565" s="44"/>
      <c r="BM4565" s="44"/>
    </row>
    <row r="4566" spans="3:65" ht="12" customHeight="1">
      <c r="C4566" s="63"/>
      <c r="AB4566" s="49"/>
      <c r="AF4566" s="44"/>
      <c r="AQ4566" s="44"/>
      <c r="AS4566" s="44"/>
      <c r="BM4566" s="44"/>
    </row>
    <row r="4567" spans="3:65" ht="12" customHeight="1">
      <c r="C4567" s="63"/>
      <c r="AB4567" s="49"/>
      <c r="AF4567" s="44"/>
      <c r="AQ4567" s="44"/>
      <c r="AS4567" s="44"/>
      <c r="BM4567" s="44"/>
    </row>
    <row r="4568" spans="3:65" ht="12" customHeight="1">
      <c r="C4568" s="63"/>
      <c r="AB4568" s="49"/>
      <c r="AF4568" s="44"/>
      <c r="AQ4568" s="44"/>
      <c r="AS4568" s="44"/>
      <c r="BM4568" s="44"/>
    </row>
    <row r="4569" spans="3:65" ht="12" customHeight="1">
      <c r="C4569" s="63"/>
      <c r="AB4569" s="49"/>
      <c r="AF4569" s="44"/>
      <c r="AQ4569" s="44"/>
      <c r="AS4569" s="44"/>
      <c r="BM4569" s="44"/>
    </row>
    <row r="4570" spans="3:65" ht="12" customHeight="1">
      <c r="C4570" s="63"/>
      <c r="AB4570" s="49"/>
      <c r="AF4570" s="44"/>
      <c r="AQ4570" s="44"/>
      <c r="AS4570" s="44"/>
      <c r="BM4570" s="44"/>
    </row>
    <row r="4571" spans="3:65" ht="12" customHeight="1">
      <c r="C4571" s="63"/>
      <c r="AB4571" s="49"/>
      <c r="AF4571" s="44"/>
      <c r="AQ4571" s="44"/>
      <c r="AS4571" s="44"/>
      <c r="BM4571" s="44"/>
    </row>
    <row r="4572" spans="3:65" ht="12" customHeight="1">
      <c r="C4572" s="63"/>
      <c r="AB4572" s="49"/>
      <c r="AF4572" s="44"/>
      <c r="AQ4572" s="44"/>
      <c r="AS4572" s="44"/>
      <c r="BM4572" s="44"/>
    </row>
    <row r="4573" spans="3:65" ht="12" customHeight="1">
      <c r="C4573" s="63"/>
      <c r="AB4573" s="49"/>
      <c r="AF4573" s="44"/>
      <c r="AQ4573" s="44"/>
      <c r="AS4573" s="44"/>
      <c r="BM4573" s="44"/>
    </row>
    <row r="4574" spans="3:65" ht="12" customHeight="1">
      <c r="C4574" s="63"/>
      <c r="AB4574" s="49"/>
      <c r="AF4574" s="44"/>
      <c r="AQ4574" s="44"/>
      <c r="AS4574" s="44"/>
      <c r="BM4574" s="44"/>
    </row>
    <row r="4575" spans="3:65" ht="12" customHeight="1">
      <c r="C4575" s="63"/>
      <c r="AB4575" s="49"/>
      <c r="AF4575" s="44"/>
      <c r="AQ4575" s="44"/>
      <c r="AS4575" s="44"/>
      <c r="BM4575" s="44"/>
    </row>
    <row r="4576" spans="3:65" ht="12" customHeight="1">
      <c r="C4576" s="63"/>
      <c r="AB4576" s="49"/>
      <c r="AF4576" s="44"/>
      <c r="AQ4576" s="44"/>
      <c r="AS4576" s="44"/>
      <c r="BM4576" s="44"/>
    </row>
    <row r="4577" spans="3:65" ht="12" customHeight="1">
      <c r="C4577" s="63"/>
      <c r="AB4577" s="49"/>
      <c r="AF4577" s="44"/>
      <c r="AQ4577" s="44"/>
      <c r="AS4577" s="44"/>
      <c r="BM4577" s="44"/>
    </row>
    <row r="4578" spans="3:65" ht="12" customHeight="1">
      <c r="C4578" s="63"/>
      <c r="AB4578" s="49"/>
      <c r="AF4578" s="44"/>
      <c r="AQ4578" s="44"/>
      <c r="AS4578" s="44"/>
      <c r="BM4578" s="44"/>
    </row>
    <row r="4579" spans="3:65" ht="12" customHeight="1">
      <c r="C4579" s="63"/>
      <c r="AB4579" s="49"/>
      <c r="AF4579" s="44"/>
      <c r="AQ4579" s="44"/>
      <c r="AS4579" s="44"/>
      <c r="BM4579" s="44"/>
    </row>
    <row r="4580" spans="3:65" ht="12" customHeight="1">
      <c r="C4580" s="63"/>
      <c r="AB4580" s="49"/>
      <c r="AF4580" s="44"/>
      <c r="AQ4580" s="44"/>
      <c r="AS4580" s="44"/>
      <c r="BM4580" s="44"/>
    </row>
    <row r="4581" spans="3:65" ht="12" customHeight="1">
      <c r="C4581" s="63"/>
      <c r="AB4581" s="49"/>
      <c r="AF4581" s="44"/>
      <c r="AQ4581" s="44"/>
      <c r="AS4581" s="44"/>
      <c r="BM4581" s="44"/>
    </row>
    <row r="4582" spans="3:65" ht="12" customHeight="1">
      <c r="C4582" s="63"/>
      <c r="AB4582" s="49"/>
      <c r="AF4582" s="44"/>
      <c r="AQ4582" s="44"/>
      <c r="AS4582" s="44"/>
      <c r="BM4582" s="44"/>
    </row>
    <row r="4583" spans="3:65" ht="12" customHeight="1">
      <c r="C4583" s="63"/>
      <c r="AB4583" s="49"/>
      <c r="AF4583" s="44"/>
      <c r="AQ4583" s="44"/>
      <c r="AS4583" s="44"/>
      <c r="BM4583" s="44"/>
    </row>
    <row r="4584" spans="3:65" ht="12" customHeight="1">
      <c r="C4584" s="63"/>
      <c r="AB4584" s="49"/>
      <c r="AF4584" s="44"/>
      <c r="AQ4584" s="44"/>
      <c r="AS4584" s="44"/>
      <c r="BM4584" s="44"/>
    </row>
    <row r="4585" spans="3:65" ht="12" customHeight="1">
      <c r="C4585" s="63"/>
      <c r="AB4585" s="49"/>
      <c r="AF4585" s="44"/>
      <c r="AQ4585" s="44"/>
      <c r="AS4585" s="44"/>
      <c r="BM4585" s="44"/>
    </row>
    <row r="4586" spans="3:65" ht="12" customHeight="1">
      <c r="C4586" s="63"/>
      <c r="AB4586" s="49"/>
      <c r="AF4586" s="44"/>
      <c r="AQ4586" s="44"/>
      <c r="AS4586" s="44"/>
      <c r="BM4586" s="44"/>
    </row>
    <row r="4587" spans="3:65" ht="12" customHeight="1">
      <c r="C4587" s="63"/>
      <c r="AB4587" s="49"/>
      <c r="AF4587" s="44"/>
      <c r="AQ4587" s="44"/>
      <c r="AS4587" s="44"/>
      <c r="BM4587" s="44"/>
    </row>
    <row r="4588" spans="3:65" ht="12" customHeight="1">
      <c r="C4588" s="63"/>
      <c r="AB4588" s="49"/>
      <c r="AF4588" s="44"/>
      <c r="AQ4588" s="44"/>
      <c r="AS4588" s="44"/>
      <c r="BM4588" s="44"/>
    </row>
    <row r="4589" spans="3:65" ht="12" customHeight="1">
      <c r="C4589" s="63"/>
      <c r="AB4589" s="49"/>
      <c r="AF4589" s="44"/>
      <c r="AQ4589" s="44"/>
      <c r="AS4589" s="44"/>
      <c r="BM4589" s="44"/>
    </row>
    <row r="4590" spans="3:65" ht="12" customHeight="1">
      <c r="C4590" s="63"/>
      <c r="AB4590" s="49"/>
      <c r="AF4590" s="44"/>
      <c r="AQ4590" s="44"/>
      <c r="AS4590" s="44"/>
      <c r="BM4590" s="44"/>
    </row>
    <row r="4591" spans="3:65" ht="12" customHeight="1">
      <c r="C4591" s="63"/>
      <c r="AB4591" s="49"/>
      <c r="AF4591" s="44"/>
      <c r="AQ4591" s="44"/>
      <c r="AS4591" s="44"/>
      <c r="BM4591" s="44"/>
    </row>
    <row r="4592" spans="3:65" ht="12" customHeight="1">
      <c r="C4592" s="63"/>
      <c r="AB4592" s="49"/>
      <c r="AF4592" s="44"/>
      <c r="AQ4592" s="44"/>
      <c r="AS4592" s="44"/>
      <c r="BM4592" s="44"/>
    </row>
    <row r="4593" spans="3:65" ht="12" customHeight="1">
      <c r="C4593" s="63"/>
      <c r="AB4593" s="49"/>
      <c r="AF4593" s="44"/>
      <c r="AQ4593" s="44"/>
      <c r="AS4593" s="44"/>
      <c r="BM4593" s="44"/>
    </row>
    <row r="4594" spans="3:65" ht="12" customHeight="1">
      <c r="C4594" s="63"/>
      <c r="AB4594" s="49"/>
      <c r="AF4594" s="44"/>
      <c r="AQ4594" s="44"/>
      <c r="AS4594" s="44"/>
      <c r="BM4594" s="44"/>
    </row>
    <row r="4595" spans="3:65" ht="12" customHeight="1">
      <c r="C4595" s="63"/>
      <c r="AB4595" s="49"/>
      <c r="AF4595" s="44"/>
      <c r="AQ4595" s="44"/>
      <c r="AS4595" s="44"/>
      <c r="BM4595" s="44"/>
    </row>
    <row r="4596" spans="3:65" ht="12" customHeight="1">
      <c r="C4596" s="63"/>
      <c r="AB4596" s="49"/>
      <c r="AF4596" s="44"/>
      <c r="AQ4596" s="44"/>
      <c r="AS4596" s="44"/>
      <c r="BM4596" s="44"/>
    </row>
    <row r="4597" spans="3:65" ht="12" customHeight="1">
      <c r="C4597" s="63"/>
      <c r="AB4597" s="49"/>
      <c r="AF4597" s="44"/>
      <c r="AQ4597" s="44"/>
      <c r="AS4597" s="44"/>
      <c r="BM4597" s="44"/>
    </row>
    <row r="4598" spans="3:65" ht="12" customHeight="1">
      <c r="C4598" s="63"/>
      <c r="AB4598" s="49"/>
      <c r="AF4598" s="44"/>
      <c r="AQ4598" s="44"/>
      <c r="AS4598" s="44"/>
      <c r="BM4598" s="44"/>
    </row>
    <row r="4599" spans="3:65" ht="12" customHeight="1">
      <c r="C4599" s="63"/>
      <c r="AB4599" s="49"/>
      <c r="AF4599" s="44"/>
      <c r="AQ4599" s="44"/>
      <c r="AS4599" s="44"/>
      <c r="BM4599" s="44"/>
    </row>
    <row r="4600" spans="3:65" ht="12" customHeight="1">
      <c r="C4600" s="63"/>
      <c r="AB4600" s="49"/>
      <c r="AF4600" s="44"/>
      <c r="AQ4600" s="44"/>
      <c r="AS4600" s="44"/>
      <c r="BM4600" s="44"/>
    </row>
    <row r="4601" spans="3:65" ht="12" customHeight="1">
      <c r="C4601" s="63"/>
      <c r="AB4601" s="49"/>
      <c r="AF4601" s="44"/>
      <c r="AQ4601" s="44"/>
      <c r="AS4601" s="44"/>
      <c r="BM4601" s="44"/>
    </row>
    <row r="4602" spans="3:65" ht="12" customHeight="1">
      <c r="C4602" s="63"/>
      <c r="AB4602" s="49"/>
      <c r="AF4602" s="44"/>
      <c r="AQ4602" s="44"/>
      <c r="AS4602" s="44"/>
      <c r="BM4602" s="44"/>
    </row>
    <row r="4603" spans="3:65" ht="12" customHeight="1">
      <c r="C4603" s="63"/>
      <c r="AB4603" s="49"/>
      <c r="AF4603" s="44"/>
      <c r="AQ4603" s="44"/>
      <c r="AS4603" s="44"/>
      <c r="BM4603" s="44"/>
    </row>
    <row r="4604" spans="3:65" ht="12" customHeight="1">
      <c r="C4604" s="63"/>
      <c r="AB4604" s="49"/>
      <c r="AF4604" s="44"/>
      <c r="AQ4604" s="44"/>
      <c r="AS4604" s="44"/>
      <c r="BM4604" s="44"/>
    </row>
    <row r="4605" spans="3:65" ht="12" customHeight="1">
      <c r="C4605" s="63"/>
      <c r="AB4605" s="49"/>
      <c r="AF4605" s="44"/>
      <c r="AQ4605" s="44"/>
      <c r="AS4605" s="44"/>
      <c r="BM4605" s="44"/>
    </row>
    <row r="4606" spans="3:65" ht="12" customHeight="1">
      <c r="C4606" s="63"/>
      <c r="AB4606" s="49"/>
      <c r="AF4606" s="44"/>
      <c r="AQ4606" s="44"/>
      <c r="AS4606" s="44"/>
      <c r="BM4606" s="44"/>
    </row>
    <row r="4607" spans="3:65" ht="12" customHeight="1">
      <c r="C4607" s="63"/>
      <c r="AB4607" s="49"/>
      <c r="AF4607" s="44"/>
      <c r="AQ4607" s="44"/>
      <c r="AS4607" s="44"/>
      <c r="BM4607" s="44"/>
    </row>
    <row r="4608" spans="3:65" ht="12" customHeight="1">
      <c r="C4608" s="63"/>
      <c r="AB4608" s="49"/>
      <c r="AF4608" s="44"/>
      <c r="AQ4608" s="44"/>
      <c r="AS4608" s="44"/>
      <c r="BM4608" s="44"/>
    </row>
    <row r="4609" spans="3:65" ht="12" customHeight="1">
      <c r="C4609" s="63"/>
      <c r="AB4609" s="49"/>
      <c r="AF4609" s="44"/>
      <c r="AQ4609" s="44"/>
      <c r="AS4609" s="44"/>
      <c r="BM4609" s="44"/>
    </row>
    <row r="4610" spans="3:65" ht="12" customHeight="1">
      <c r="C4610" s="63"/>
      <c r="AB4610" s="49"/>
      <c r="AF4610" s="44"/>
      <c r="AQ4610" s="44"/>
      <c r="AS4610" s="44"/>
      <c r="BM4610" s="44"/>
    </row>
    <row r="4611" spans="3:65" ht="12" customHeight="1">
      <c r="C4611" s="63"/>
      <c r="AB4611" s="49"/>
      <c r="AF4611" s="44"/>
      <c r="AQ4611" s="44"/>
      <c r="AS4611" s="44"/>
      <c r="BM4611" s="44"/>
    </row>
    <row r="4612" spans="3:65" ht="12" customHeight="1">
      <c r="C4612" s="63"/>
      <c r="AB4612" s="49"/>
      <c r="AF4612" s="44"/>
      <c r="AQ4612" s="44"/>
      <c r="AS4612" s="44"/>
      <c r="BM4612" s="44"/>
    </row>
    <row r="4613" spans="3:65" ht="12" customHeight="1">
      <c r="C4613" s="63"/>
      <c r="AB4613" s="49"/>
      <c r="AF4613" s="44"/>
      <c r="AQ4613" s="44"/>
      <c r="AS4613" s="44"/>
      <c r="BM4613" s="44"/>
    </row>
    <row r="4614" spans="3:65" ht="12" customHeight="1">
      <c r="C4614" s="63"/>
      <c r="AB4614" s="49"/>
      <c r="AF4614" s="44"/>
      <c r="AQ4614" s="44"/>
      <c r="AS4614" s="44"/>
      <c r="BM4614" s="44"/>
    </row>
    <row r="4615" spans="3:65" ht="12" customHeight="1">
      <c r="C4615" s="63"/>
      <c r="AB4615" s="49"/>
      <c r="AF4615" s="44"/>
      <c r="AQ4615" s="44"/>
      <c r="AS4615" s="44"/>
      <c r="BM4615" s="44"/>
    </row>
    <row r="4616" spans="3:65" ht="12" customHeight="1">
      <c r="C4616" s="63"/>
      <c r="AB4616" s="49"/>
      <c r="AF4616" s="44"/>
      <c r="AQ4616" s="44"/>
      <c r="AS4616" s="44"/>
      <c r="BM4616" s="44"/>
    </row>
    <row r="4617" spans="3:65" ht="12" customHeight="1">
      <c r="C4617" s="63"/>
      <c r="AB4617" s="49"/>
      <c r="AF4617" s="44"/>
      <c r="AQ4617" s="44"/>
      <c r="AS4617" s="44"/>
      <c r="BM4617" s="44"/>
    </row>
    <row r="4618" spans="3:65" ht="12" customHeight="1">
      <c r="C4618" s="63"/>
      <c r="AB4618" s="49"/>
      <c r="AF4618" s="44"/>
      <c r="AQ4618" s="44"/>
      <c r="AS4618" s="44"/>
      <c r="BM4618" s="44"/>
    </row>
    <row r="4619" spans="3:65" ht="12" customHeight="1">
      <c r="C4619" s="63"/>
      <c r="AB4619" s="49"/>
      <c r="AF4619" s="44"/>
      <c r="AQ4619" s="44"/>
      <c r="AS4619" s="44"/>
      <c r="BM4619" s="44"/>
    </row>
    <row r="4620" spans="3:65" ht="12" customHeight="1">
      <c r="C4620" s="63"/>
      <c r="AB4620" s="49"/>
      <c r="AF4620" s="44"/>
      <c r="AQ4620" s="44"/>
      <c r="AS4620" s="44"/>
      <c r="BM4620" s="44"/>
    </row>
    <row r="4621" spans="3:65" ht="12" customHeight="1">
      <c r="C4621" s="63"/>
      <c r="AB4621" s="49"/>
      <c r="AF4621" s="44"/>
      <c r="AQ4621" s="44"/>
      <c r="AS4621" s="44"/>
      <c r="BM4621" s="44"/>
    </row>
    <row r="4622" spans="3:65" ht="12" customHeight="1">
      <c r="C4622" s="63"/>
      <c r="AB4622" s="49"/>
      <c r="AF4622" s="44"/>
      <c r="AQ4622" s="44"/>
      <c r="AS4622" s="44"/>
      <c r="BM4622" s="44"/>
    </row>
    <row r="4623" spans="3:65" ht="12" customHeight="1">
      <c r="C4623" s="63"/>
      <c r="AB4623" s="49"/>
      <c r="AF4623" s="44"/>
      <c r="AQ4623" s="44"/>
      <c r="AS4623" s="44"/>
      <c r="BM4623" s="44"/>
    </row>
    <row r="4624" spans="3:65" ht="12" customHeight="1">
      <c r="C4624" s="63"/>
      <c r="AB4624" s="49"/>
      <c r="AF4624" s="44"/>
      <c r="AQ4624" s="44"/>
      <c r="AS4624" s="44"/>
      <c r="BM4624" s="44"/>
    </row>
    <row r="4625" spans="3:65" ht="12" customHeight="1">
      <c r="C4625" s="63"/>
      <c r="AB4625" s="49"/>
      <c r="AF4625" s="44"/>
      <c r="AQ4625" s="44"/>
      <c r="AS4625" s="44"/>
      <c r="BM4625" s="44"/>
    </row>
    <row r="4626" spans="3:65" ht="12" customHeight="1">
      <c r="C4626" s="63"/>
      <c r="AB4626" s="49"/>
      <c r="AF4626" s="44"/>
      <c r="AQ4626" s="44"/>
      <c r="AS4626" s="44"/>
      <c r="BM4626" s="44"/>
    </row>
    <row r="4627" spans="3:65" ht="12" customHeight="1">
      <c r="C4627" s="63"/>
      <c r="AB4627" s="49"/>
      <c r="AF4627" s="44"/>
      <c r="AQ4627" s="44"/>
      <c r="AS4627" s="44"/>
      <c r="BM4627" s="44"/>
    </row>
    <row r="4628" spans="3:65" ht="12" customHeight="1">
      <c r="C4628" s="63"/>
      <c r="AB4628" s="49"/>
      <c r="AF4628" s="44"/>
      <c r="AQ4628" s="44"/>
      <c r="AS4628" s="44"/>
      <c r="BM4628" s="44"/>
    </row>
    <row r="4629" spans="3:65" ht="12" customHeight="1">
      <c r="C4629" s="63"/>
      <c r="AB4629" s="49"/>
      <c r="AF4629" s="44"/>
      <c r="AQ4629" s="44"/>
      <c r="AS4629" s="44"/>
      <c r="BM4629" s="44"/>
    </row>
    <row r="4630" spans="3:65" ht="12" customHeight="1">
      <c r="C4630" s="63"/>
      <c r="AB4630" s="49"/>
      <c r="AF4630" s="44"/>
      <c r="AQ4630" s="44"/>
      <c r="AS4630" s="44"/>
      <c r="BM4630" s="44"/>
    </row>
    <row r="4631" spans="3:65" ht="12" customHeight="1">
      <c r="C4631" s="63"/>
      <c r="AB4631" s="49"/>
      <c r="AF4631" s="44"/>
      <c r="AQ4631" s="44"/>
      <c r="AS4631" s="44"/>
      <c r="BM4631" s="44"/>
    </row>
    <row r="4632" spans="3:65" ht="12" customHeight="1">
      <c r="C4632" s="63"/>
      <c r="AB4632" s="49"/>
      <c r="AF4632" s="44"/>
      <c r="AQ4632" s="44"/>
      <c r="AS4632" s="44"/>
      <c r="BM4632" s="44"/>
    </row>
    <row r="4633" spans="3:65" ht="12" customHeight="1">
      <c r="C4633" s="63"/>
      <c r="AB4633" s="49"/>
      <c r="AF4633" s="44"/>
      <c r="AQ4633" s="44"/>
      <c r="AS4633" s="44"/>
      <c r="BM4633" s="44"/>
    </row>
    <row r="4634" spans="3:65" ht="12" customHeight="1">
      <c r="C4634" s="63"/>
      <c r="AB4634" s="49"/>
      <c r="AF4634" s="44"/>
      <c r="AQ4634" s="44"/>
      <c r="AS4634" s="44"/>
      <c r="BM4634" s="44"/>
    </row>
    <row r="4635" spans="3:65" ht="12" customHeight="1">
      <c r="C4635" s="63"/>
      <c r="AB4635" s="49"/>
      <c r="AF4635" s="44"/>
      <c r="AQ4635" s="44"/>
      <c r="AS4635" s="44"/>
      <c r="BM4635" s="44"/>
    </row>
    <row r="4636" spans="3:65" ht="12" customHeight="1">
      <c r="C4636" s="63"/>
      <c r="AB4636" s="49"/>
      <c r="AF4636" s="44"/>
      <c r="AQ4636" s="44"/>
      <c r="AS4636" s="44"/>
      <c r="BM4636" s="44"/>
    </row>
    <row r="4637" spans="3:65" ht="12" customHeight="1">
      <c r="C4637" s="63"/>
      <c r="AB4637" s="49"/>
      <c r="AF4637" s="44"/>
      <c r="AQ4637" s="44"/>
      <c r="AS4637" s="44"/>
      <c r="BM4637" s="44"/>
    </row>
    <row r="4638" spans="3:65" ht="12" customHeight="1">
      <c r="C4638" s="63"/>
      <c r="AB4638" s="49"/>
      <c r="AF4638" s="44"/>
      <c r="AQ4638" s="44"/>
      <c r="AS4638" s="44"/>
      <c r="BM4638" s="44"/>
    </row>
    <row r="4639" spans="3:65" ht="12" customHeight="1">
      <c r="C4639" s="63"/>
      <c r="AB4639" s="49"/>
      <c r="AF4639" s="44"/>
      <c r="AQ4639" s="44"/>
      <c r="AS4639" s="44"/>
      <c r="BM4639" s="44"/>
    </row>
    <row r="4640" spans="3:65" ht="12" customHeight="1">
      <c r="C4640" s="63"/>
      <c r="AB4640" s="49"/>
      <c r="AF4640" s="44"/>
      <c r="AQ4640" s="44"/>
      <c r="AS4640" s="44"/>
      <c r="BM4640" s="44"/>
    </row>
    <row r="4641" spans="3:65" ht="12" customHeight="1">
      <c r="C4641" s="63"/>
      <c r="AB4641" s="49"/>
      <c r="AF4641" s="44"/>
      <c r="AQ4641" s="44"/>
      <c r="AS4641" s="44"/>
      <c r="BM4641" s="44"/>
    </row>
    <row r="4642" spans="3:65" ht="12" customHeight="1">
      <c r="C4642" s="63"/>
      <c r="AB4642" s="49"/>
      <c r="AF4642" s="44"/>
      <c r="AQ4642" s="44"/>
      <c r="AS4642" s="44"/>
      <c r="BM4642" s="44"/>
    </row>
    <row r="4643" spans="3:65" ht="12" customHeight="1">
      <c r="C4643" s="63"/>
      <c r="AB4643" s="49"/>
      <c r="AF4643" s="44"/>
      <c r="AQ4643" s="44"/>
      <c r="AS4643" s="44"/>
      <c r="BM4643" s="44"/>
    </row>
    <row r="4644" spans="3:65" ht="12" customHeight="1">
      <c r="C4644" s="63"/>
      <c r="AB4644" s="49"/>
      <c r="AF4644" s="44"/>
      <c r="AQ4644" s="44"/>
      <c r="AS4644" s="44"/>
      <c r="BM4644" s="44"/>
    </row>
    <row r="4645" spans="3:65" ht="12" customHeight="1">
      <c r="C4645" s="63"/>
      <c r="AB4645" s="49"/>
      <c r="AF4645" s="44"/>
      <c r="AQ4645" s="44"/>
      <c r="AS4645" s="44"/>
      <c r="BM4645" s="44"/>
    </row>
    <row r="4646" spans="3:65" ht="12" customHeight="1">
      <c r="C4646" s="63"/>
      <c r="AB4646" s="49"/>
      <c r="AF4646" s="44"/>
      <c r="AQ4646" s="44"/>
      <c r="AS4646" s="44"/>
      <c r="BM4646" s="44"/>
    </row>
    <row r="4647" spans="3:65" ht="12" customHeight="1">
      <c r="C4647" s="63"/>
      <c r="AB4647" s="49"/>
      <c r="AF4647" s="44"/>
      <c r="AQ4647" s="44"/>
      <c r="AS4647" s="44"/>
      <c r="BM4647" s="44"/>
    </row>
    <row r="4648" spans="3:65" ht="12" customHeight="1">
      <c r="C4648" s="63"/>
      <c r="AB4648" s="49"/>
      <c r="AF4648" s="44"/>
      <c r="AQ4648" s="44"/>
      <c r="AS4648" s="44"/>
      <c r="BM4648" s="44"/>
    </row>
    <row r="4649" spans="3:65" ht="12" customHeight="1">
      <c r="C4649" s="63"/>
      <c r="AB4649" s="49"/>
      <c r="AF4649" s="44"/>
      <c r="AQ4649" s="44"/>
      <c r="AS4649" s="44"/>
      <c r="BM4649" s="44"/>
    </row>
    <row r="4650" spans="3:65" ht="12" customHeight="1">
      <c r="C4650" s="63"/>
      <c r="AB4650" s="49"/>
      <c r="AF4650" s="44"/>
      <c r="AQ4650" s="44"/>
      <c r="AS4650" s="44"/>
      <c r="BM4650" s="44"/>
    </row>
    <row r="4651" spans="3:65" ht="12" customHeight="1">
      <c r="C4651" s="63"/>
      <c r="AB4651" s="49"/>
      <c r="AF4651" s="44"/>
      <c r="AQ4651" s="44"/>
      <c r="AS4651" s="44"/>
      <c r="BM4651" s="44"/>
    </row>
    <row r="4652" spans="3:65" ht="12" customHeight="1">
      <c r="C4652" s="63"/>
      <c r="AB4652" s="49"/>
      <c r="AF4652" s="44"/>
      <c r="AQ4652" s="44"/>
      <c r="AS4652" s="44"/>
      <c r="BM4652" s="44"/>
    </row>
    <row r="4653" spans="3:65" ht="12" customHeight="1">
      <c r="C4653" s="63"/>
      <c r="AB4653" s="49"/>
      <c r="AF4653" s="44"/>
      <c r="AQ4653" s="44"/>
      <c r="AS4653" s="44"/>
      <c r="BM4653" s="44"/>
    </row>
    <row r="4654" spans="3:65" ht="12" customHeight="1">
      <c r="C4654" s="63"/>
      <c r="AB4654" s="49"/>
      <c r="AF4654" s="44"/>
      <c r="AQ4654" s="44"/>
      <c r="AS4654" s="44"/>
      <c r="BM4654" s="44"/>
    </row>
    <row r="4655" spans="3:65" ht="12" customHeight="1">
      <c r="C4655" s="63"/>
      <c r="AB4655" s="49"/>
      <c r="AF4655" s="44"/>
      <c r="AQ4655" s="44"/>
      <c r="AS4655" s="44"/>
      <c r="BM4655" s="44"/>
    </row>
    <row r="4656" spans="3:65" ht="12" customHeight="1">
      <c r="C4656" s="63"/>
      <c r="AB4656" s="49"/>
      <c r="AF4656" s="44"/>
      <c r="AQ4656" s="44"/>
      <c r="AS4656" s="44"/>
      <c r="BM4656" s="44"/>
    </row>
    <row r="4657" spans="3:65" ht="12" customHeight="1">
      <c r="C4657" s="63"/>
      <c r="AB4657" s="49"/>
      <c r="AF4657" s="44"/>
      <c r="AQ4657" s="44"/>
      <c r="AS4657" s="44"/>
      <c r="BM4657" s="44"/>
    </row>
    <row r="4658" spans="3:65" ht="12" customHeight="1">
      <c r="C4658" s="63"/>
      <c r="AB4658" s="49"/>
      <c r="AF4658" s="44"/>
      <c r="AQ4658" s="44"/>
      <c r="AS4658" s="44"/>
      <c r="BM4658" s="44"/>
    </row>
    <row r="4659" spans="3:65" ht="12" customHeight="1">
      <c r="C4659" s="63"/>
      <c r="AB4659" s="49"/>
      <c r="AF4659" s="44"/>
      <c r="AQ4659" s="44"/>
      <c r="AS4659" s="44"/>
      <c r="BM4659" s="44"/>
    </row>
    <row r="4660" spans="3:65" ht="12" customHeight="1">
      <c r="C4660" s="63"/>
      <c r="AB4660" s="49"/>
      <c r="AF4660" s="44"/>
      <c r="AQ4660" s="44"/>
      <c r="AS4660" s="44"/>
      <c r="BM4660" s="44"/>
    </row>
    <row r="4661" spans="3:65" ht="12" customHeight="1">
      <c r="C4661" s="63"/>
      <c r="AB4661" s="49"/>
      <c r="AF4661" s="44"/>
      <c r="AQ4661" s="44"/>
      <c r="AS4661" s="44"/>
      <c r="BM4661" s="44"/>
    </row>
    <row r="4662" spans="3:65" ht="12" customHeight="1">
      <c r="C4662" s="63"/>
      <c r="AB4662" s="49"/>
      <c r="AF4662" s="44"/>
      <c r="AQ4662" s="44"/>
      <c r="AS4662" s="44"/>
      <c r="BM4662" s="44"/>
    </row>
    <row r="4663" spans="3:65" ht="12" customHeight="1">
      <c r="C4663" s="63"/>
      <c r="AB4663" s="49"/>
      <c r="AF4663" s="44"/>
      <c r="AQ4663" s="44"/>
      <c r="AS4663" s="44"/>
      <c r="BM4663" s="44"/>
    </row>
    <row r="4664" spans="3:65" ht="12" customHeight="1">
      <c r="C4664" s="63"/>
      <c r="AB4664" s="49"/>
      <c r="AF4664" s="44"/>
      <c r="AQ4664" s="44"/>
      <c r="AS4664" s="44"/>
      <c r="BM4664" s="44"/>
    </row>
    <row r="4665" spans="3:65" ht="12" customHeight="1">
      <c r="C4665" s="63"/>
      <c r="AB4665" s="49"/>
      <c r="AF4665" s="44"/>
      <c r="AQ4665" s="44"/>
      <c r="AS4665" s="44"/>
      <c r="BM4665" s="44"/>
    </row>
    <row r="4666" spans="3:65" ht="12" customHeight="1">
      <c r="C4666" s="63"/>
      <c r="AB4666" s="49"/>
      <c r="AF4666" s="44"/>
      <c r="AQ4666" s="44"/>
      <c r="AS4666" s="44"/>
      <c r="BM4666" s="44"/>
    </row>
    <row r="4667" spans="3:65" ht="12" customHeight="1">
      <c r="C4667" s="63"/>
      <c r="AB4667" s="49"/>
      <c r="AF4667" s="44"/>
      <c r="AQ4667" s="44"/>
      <c r="AS4667" s="44"/>
      <c r="BM4667" s="44"/>
    </row>
    <row r="4668" spans="3:65" ht="12" customHeight="1">
      <c r="C4668" s="63"/>
      <c r="AB4668" s="49"/>
      <c r="AF4668" s="44"/>
      <c r="AQ4668" s="44"/>
      <c r="AS4668" s="44"/>
      <c r="BM4668" s="44"/>
    </row>
    <row r="4669" spans="3:65" ht="12" customHeight="1">
      <c r="C4669" s="63"/>
      <c r="AB4669" s="49"/>
      <c r="AF4669" s="44"/>
      <c r="AQ4669" s="44"/>
      <c r="AS4669" s="44"/>
      <c r="BM4669" s="44"/>
    </row>
    <row r="4670" spans="3:65" ht="12" customHeight="1">
      <c r="C4670" s="63"/>
      <c r="AB4670" s="49"/>
      <c r="AF4670" s="44"/>
      <c r="AQ4670" s="44"/>
      <c r="AS4670" s="44"/>
      <c r="BM4670" s="44"/>
    </row>
    <row r="4671" spans="3:65" ht="12" customHeight="1">
      <c r="C4671" s="63"/>
      <c r="AB4671" s="49"/>
      <c r="AF4671" s="44"/>
      <c r="AQ4671" s="44"/>
      <c r="AS4671" s="44"/>
      <c r="BM4671" s="44"/>
    </row>
    <row r="4672" spans="3:65" ht="12" customHeight="1">
      <c r="C4672" s="63"/>
      <c r="AB4672" s="49"/>
      <c r="AF4672" s="44"/>
      <c r="AQ4672" s="44"/>
      <c r="AS4672" s="44"/>
      <c r="BM4672" s="44"/>
    </row>
    <row r="4673" spans="3:65" ht="12" customHeight="1">
      <c r="C4673" s="63"/>
      <c r="AB4673" s="49"/>
      <c r="AF4673" s="44"/>
      <c r="AQ4673" s="44"/>
      <c r="AS4673" s="44"/>
      <c r="BM4673" s="44"/>
    </row>
    <row r="4674" spans="3:65" ht="12" customHeight="1">
      <c r="C4674" s="63"/>
      <c r="AB4674" s="49"/>
      <c r="AF4674" s="44"/>
      <c r="AQ4674" s="44"/>
      <c r="AS4674" s="44"/>
      <c r="BM4674" s="44"/>
    </row>
    <row r="4675" spans="3:65" ht="12" customHeight="1">
      <c r="C4675" s="63"/>
      <c r="AB4675" s="49"/>
      <c r="AF4675" s="44"/>
      <c r="AQ4675" s="44"/>
      <c r="AS4675" s="44"/>
      <c r="BM4675" s="44"/>
    </row>
    <row r="4676" spans="3:65" ht="12" customHeight="1">
      <c r="C4676" s="63"/>
      <c r="AB4676" s="49"/>
      <c r="AF4676" s="44"/>
      <c r="AQ4676" s="44"/>
      <c r="AS4676" s="44"/>
      <c r="BM4676" s="44"/>
    </row>
    <row r="4677" spans="3:65" ht="12" customHeight="1">
      <c r="C4677" s="63"/>
      <c r="AB4677" s="49"/>
      <c r="AF4677" s="44"/>
      <c r="AQ4677" s="44"/>
      <c r="AS4677" s="44"/>
      <c r="BM4677" s="44"/>
    </row>
    <row r="4678" spans="3:65" ht="12" customHeight="1">
      <c r="C4678" s="63"/>
      <c r="AB4678" s="49"/>
      <c r="AF4678" s="44"/>
      <c r="AQ4678" s="44"/>
      <c r="AS4678" s="44"/>
      <c r="BM4678" s="44"/>
    </row>
    <row r="4679" spans="3:65" ht="12" customHeight="1">
      <c r="C4679" s="63"/>
      <c r="AB4679" s="49"/>
      <c r="AF4679" s="44"/>
      <c r="AQ4679" s="44"/>
      <c r="AS4679" s="44"/>
      <c r="BM4679" s="44"/>
    </row>
    <row r="4680" spans="3:65" ht="12" customHeight="1">
      <c r="C4680" s="63"/>
      <c r="AB4680" s="49"/>
      <c r="AF4680" s="44"/>
      <c r="AQ4680" s="44"/>
      <c r="AS4680" s="44"/>
      <c r="BM4680" s="44"/>
    </row>
    <row r="4681" spans="3:65" ht="12" customHeight="1">
      <c r="C4681" s="63"/>
      <c r="AB4681" s="49"/>
      <c r="AF4681" s="44"/>
      <c r="AQ4681" s="44"/>
      <c r="AS4681" s="44"/>
      <c r="BM4681" s="44"/>
    </row>
    <row r="4682" spans="3:65" ht="12" customHeight="1">
      <c r="C4682" s="63"/>
      <c r="AB4682" s="49"/>
      <c r="AF4682" s="44"/>
      <c r="AQ4682" s="44"/>
      <c r="AS4682" s="44"/>
      <c r="BM4682" s="44"/>
    </row>
    <row r="4683" spans="3:65" ht="12" customHeight="1">
      <c r="C4683" s="63"/>
      <c r="AB4683" s="49"/>
      <c r="AF4683" s="44"/>
      <c r="AQ4683" s="44"/>
      <c r="AS4683" s="44"/>
      <c r="BM4683" s="44"/>
    </row>
    <row r="4684" spans="3:65" ht="12" customHeight="1">
      <c r="C4684" s="63"/>
      <c r="AB4684" s="49"/>
      <c r="AF4684" s="44"/>
      <c r="AQ4684" s="44"/>
      <c r="AS4684" s="44"/>
      <c r="BM4684" s="44"/>
    </row>
    <row r="4685" spans="3:65" ht="12" customHeight="1">
      <c r="C4685" s="63"/>
      <c r="AB4685" s="49"/>
      <c r="AF4685" s="44"/>
      <c r="AQ4685" s="44"/>
      <c r="AS4685" s="44"/>
      <c r="BM4685" s="44"/>
    </row>
    <row r="4686" spans="3:65" ht="12" customHeight="1">
      <c r="C4686" s="63"/>
      <c r="AB4686" s="49"/>
      <c r="AF4686" s="44"/>
      <c r="AQ4686" s="44"/>
      <c r="AS4686" s="44"/>
      <c r="BM4686" s="44"/>
    </row>
    <row r="4687" spans="3:65" ht="12" customHeight="1">
      <c r="C4687" s="63"/>
      <c r="AB4687" s="49"/>
      <c r="AF4687" s="44"/>
      <c r="AQ4687" s="44"/>
      <c r="AS4687" s="44"/>
      <c r="BM4687" s="44"/>
    </row>
    <row r="4688" spans="3:65" ht="12" customHeight="1">
      <c r="C4688" s="63"/>
      <c r="AB4688" s="49"/>
      <c r="AF4688" s="44"/>
      <c r="AQ4688" s="44"/>
      <c r="AS4688" s="44"/>
      <c r="BM4688" s="44"/>
    </row>
    <row r="4689" spans="3:65" ht="12" customHeight="1">
      <c r="C4689" s="63"/>
      <c r="AB4689" s="49"/>
      <c r="AF4689" s="44"/>
      <c r="AQ4689" s="44"/>
      <c r="AS4689" s="44"/>
      <c r="BM4689" s="44"/>
    </row>
    <row r="4690" spans="3:65" ht="12" customHeight="1">
      <c r="C4690" s="63"/>
      <c r="AB4690" s="49"/>
      <c r="AF4690" s="44"/>
      <c r="AQ4690" s="44"/>
      <c r="AS4690" s="44"/>
      <c r="BM4690" s="44"/>
    </row>
    <row r="4691" spans="3:65" ht="12" customHeight="1">
      <c r="C4691" s="63"/>
      <c r="AB4691" s="49"/>
      <c r="AF4691" s="44"/>
      <c r="AQ4691" s="44"/>
      <c r="AS4691" s="44"/>
      <c r="BM4691" s="44"/>
    </row>
    <row r="4692" spans="3:65" ht="12" customHeight="1">
      <c r="C4692" s="63"/>
      <c r="AB4692" s="49"/>
      <c r="AF4692" s="44"/>
      <c r="AQ4692" s="44"/>
      <c r="AS4692" s="44"/>
      <c r="BM4692" s="44"/>
    </row>
    <row r="4693" spans="3:65" ht="12" customHeight="1">
      <c r="C4693" s="63"/>
      <c r="AB4693" s="49"/>
      <c r="AF4693" s="44"/>
      <c r="AQ4693" s="44"/>
      <c r="AS4693" s="44"/>
      <c r="BM4693" s="44"/>
    </row>
    <row r="4694" spans="3:65" ht="12" customHeight="1">
      <c r="C4694" s="63"/>
      <c r="AB4694" s="49"/>
      <c r="AF4694" s="44"/>
      <c r="AQ4694" s="44"/>
      <c r="AS4694" s="44"/>
      <c r="BM4694" s="44"/>
    </row>
    <row r="4695" spans="3:65" ht="12" customHeight="1">
      <c r="C4695" s="63"/>
      <c r="AB4695" s="49"/>
      <c r="AF4695" s="44"/>
      <c r="AQ4695" s="44"/>
      <c r="AS4695" s="44"/>
      <c r="BM4695" s="44"/>
    </row>
    <row r="4696" spans="3:65" ht="12" customHeight="1">
      <c r="C4696" s="63"/>
      <c r="AB4696" s="49"/>
      <c r="AF4696" s="44"/>
      <c r="AQ4696" s="44"/>
      <c r="AS4696" s="44"/>
      <c r="BM4696" s="44"/>
    </row>
    <row r="4697" spans="3:65" ht="12" customHeight="1">
      <c r="C4697" s="63"/>
      <c r="AB4697" s="49"/>
      <c r="AF4697" s="44"/>
      <c r="AQ4697" s="44"/>
      <c r="AS4697" s="44"/>
      <c r="BM4697" s="44"/>
    </row>
    <row r="4698" spans="3:65" ht="12" customHeight="1">
      <c r="C4698" s="63"/>
      <c r="AB4698" s="49"/>
      <c r="AF4698" s="44"/>
      <c r="AQ4698" s="44"/>
      <c r="AS4698" s="44"/>
      <c r="BM4698" s="44"/>
    </row>
    <row r="4699" spans="3:65" ht="12" customHeight="1">
      <c r="C4699" s="63"/>
      <c r="AB4699" s="49"/>
      <c r="AF4699" s="44"/>
      <c r="AQ4699" s="44"/>
      <c r="AS4699" s="44"/>
      <c r="BM4699" s="44"/>
    </row>
    <row r="4700" spans="3:65" ht="12" customHeight="1">
      <c r="C4700" s="63"/>
      <c r="AB4700" s="49"/>
      <c r="AF4700" s="44"/>
      <c r="AQ4700" s="44"/>
      <c r="AS4700" s="44"/>
      <c r="BM4700" s="44"/>
    </row>
    <row r="4701" spans="3:65" ht="12" customHeight="1">
      <c r="C4701" s="63"/>
      <c r="AB4701" s="49"/>
      <c r="AF4701" s="44"/>
      <c r="AQ4701" s="44"/>
      <c r="AS4701" s="44"/>
      <c r="BM4701" s="44"/>
    </row>
    <row r="4702" spans="3:65" ht="12" customHeight="1">
      <c r="C4702" s="63"/>
      <c r="AB4702" s="49"/>
      <c r="AF4702" s="44"/>
      <c r="AQ4702" s="44"/>
      <c r="AS4702" s="44"/>
      <c r="BM4702" s="44"/>
    </row>
    <row r="4703" spans="3:65" ht="12" customHeight="1">
      <c r="C4703" s="63"/>
      <c r="AB4703" s="49"/>
      <c r="AF4703" s="44"/>
      <c r="AQ4703" s="44"/>
      <c r="AS4703" s="44"/>
      <c r="BM4703" s="44"/>
    </row>
    <row r="4704" spans="3:65" ht="12" customHeight="1">
      <c r="C4704" s="63"/>
      <c r="AB4704" s="49"/>
      <c r="AF4704" s="44"/>
      <c r="AQ4704" s="44"/>
      <c r="AS4704" s="44"/>
      <c r="BM4704" s="44"/>
    </row>
    <row r="4705" spans="3:65" ht="12" customHeight="1">
      <c r="C4705" s="63"/>
      <c r="AB4705" s="49"/>
      <c r="AF4705" s="44"/>
      <c r="AQ4705" s="44"/>
      <c r="AS4705" s="44"/>
      <c r="BM4705" s="44"/>
    </row>
    <row r="4706" spans="3:65" ht="12" customHeight="1">
      <c r="C4706" s="63"/>
      <c r="AB4706" s="49"/>
      <c r="AF4706" s="44"/>
      <c r="AQ4706" s="44"/>
      <c r="AS4706" s="44"/>
      <c r="BM4706" s="44"/>
    </row>
    <row r="4707" spans="3:65" ht="12" customHeight="1">
      <c r="C4707" s="63"/>
      <c r="AB4707" s="49"/>
      <c r="AF4707" s="44"/>
      <c r="AQ4707" s="44"/>
      <c r="AS4707" s="44"/>
      <c r="BM4707" s="44"/>
    </row>
    <row r="4708" spans="3:65" ht="12" customHeight="1">
      <c r="C4708" s="63"/>
      <c r="AB4708" s="49"/>
      <c r="AF4708" s="44"/>
      <c r="AQ4708" s="44"/>
      <c r="AS4708" s="44"/>
      <c r="BM4708" s="44"/>
    </row>
    <row r="4709" spans="3:65" ht="12" customHeight="1">
      <c r="C4709" s="63"/>
      <c r="AB4709" s="49"/>
      <c r="AF4709" s="44"/>
      <c r="AQ4709" s="44"/>
      <c r="AS4709" s="44"/>
      <c r="BM4709" s="44"/>
    </row>
    <row r="4710" spans="3:65" ht="12" customHeight="1">
      <c r="C4710" s="63"/>
      <c r="AB4710" s="49"/>
      <c r="AF4710" s="44"/>
      <c r="AQ4710" s="44"/>
      <c r="AS4710" s="44"/>
      <c r="BM4710" s="44"/>
    </row>
    <row r="4711" spans="3:65" ht="12" customHeight="1">
      <c r="C4711" s="63"/>
      <c r="AB4711" s="49"/>
      <c r="AF4711" s="44"/>
      <c r="AQ4711" s="44"/>
      <c r="AS4711" s="44"/>
      <c r="BM4711" s="44"/>
    </row>
    <row r="4712" spans="3:65" ht="12" customHeight="1">
      <c r="C4712" s="63"/>
      <c r="AB4712" s="49"/>
      <c r="AF4712" s="44"/>
      <c r="AQ4712" s="44"/>
      <c r="AS4712" s="44"/>
      <c r="BM4712" s="44"/>
    </row>
    <row r="4713" spans="3:65" ht="12" customHeight="1">
      <c r="C4713" s="63"/>
      <c r="AB4713" s="49"/>
      <c r="AF4713" s="44"/>
      <c r="AQ4713" s="44"/>
      <c r="AS4713" s="44"/>
      <c r="BM4713" s="44"/>
    </row>
    <row r="4714" spans="3:65" ht="12" customHeight="1">
      <c r="C4714" s="63"/>
      <c r="AB4714" s="49"/>
      <c r="AF4714" s="44"/>
      <c r="AQ4714" s="44"/>
      <c r="AS4714" s="44"/>
      <c r="BM4714" s="44"/>
    </row>
    <row r="4715" spans="3:65" ht="12" customHeight="1">
      <c r="C4715" s="63"/>
      <c r="AB4715" s="49"/>
      <c r="AF4715" s="44"/>
      <c r="AQ4715" s="44"/>
      <c r="AS4715" s="44"/>
      <c r="BM4715" s="44"/>
    </row>
    <row r="4716" spans="3:65" ht="12" customHeight="1">
      <c r="C4716" s="63"/>
      <c r="AB4716" s="49"/>
      <c r="AF4716" s="44"/>
      <c r="AQ4716" s="44"/>
      <c r="AS4716" s="44"/>
      <c r="BM4716" s="44"/>
    </row>
    <row r="4717" spans="3:65" ht="12" customHeight="1">
      <c r="C4717" s="63"/>
      <c r="AB4717" s="49"/>
      <c r="AF4717" s="44"/>
      <c r="AQ4717" s="44"/>
      <c r="AS4717" s="44"/>
      <c r="BM4717" s="44"/>
    </row>
    <row r="4718" spans="3:65" ht="12" customHeight="1">
      <c r="C4718" s="63"/>
      <c r="AB4718" s="49"/>
      <c r="AF4718" s="44"/>
      <c r="AQ4718" s="44"/>
      <c r="AS4718" s="44"/>
      <c r="BM4718" s="44"/>
    </row>
    <row r="4719" spans="3:65" ht="12" customHeight="1">
      <c r="C4719" s="63"/>
      <c r="AB4719" s="49"/>
      <c r="AF4719" s="44"/>
      <c r="AQ4719" s="44"/>
      <c r="AS4719" s="44"/>
      <c r="BM4719" s="44"/>
    </row>
    <row r="4720" spans="3:65" ht="12" customHeight="1">
      <c r="C4720" s="63"/>
      <c r="AB4720" s="49"/>
      <c r="AF4720" s="44"/>
      <c r="AQ4720" s="44"/>
      <c r="AS4720" s="44"/>
      <c r="BM4720" s="44"/>
    </row>
    <row r="4721" spans="3:65" ht="12" customHeight="1">
      <c r="C4721" s="63"/>
      <c r="AB4721" s="49"/>
      <c r="AF4721" s="44"/>
      <c r="AQ4721" s="44"/>
      <c r="AS4721" s="44"/>
      <c r="BM4721" s="44"/>
    </row>
    <row r="4722" spans="3:65" ht="12" customHeight="1">
      <c r="C4722" s="63"/>
      <c r="AB4722" s="49"/>
      <c r="AF4722" s="44"/>
      <c r="AQ4722" s="44"/>
      <c r="AS4722" s="44"/>
      <c r="BM4722" s="44"/>
    </row>
    <row r="4723" spans="3:65" ht="12" customHeight="1">
      <c r="C4723" s="63"/>
      <c r="AB4723" s="49"/>
      <c r="AF4723" s="44"/>
      <c r="AQ4723" s="44"/>
      <c r="AS4723" s="44"/>
      <c r="BM4723" s="44"/>
    </row>
    <row r="4724" spans="3:65" ht="12" customHeight="1">
      <c r="C4724" s="63"/>
      <c r="AB4724" s="49"/>
      <c r="AF4724" s="44"/>
      <c r="AQ4724" s="44"/>
      <c r="AS4724" s="44"/>
      <c r="BM4724" s="44"/>
    </row>
    <row r="4725" spans="3:65" ht="12" customHeight="1">
      <c r="C4725" s="63"/>
      <c r="AB4725" s="49"/>
      <c r="AF4725" s="44"/>
      <c r="AQ4725" s="44"/>
      <c r="AS4725" s="44"/>
      <c r="BM4725" s="44"/>
    </row>
    <row r="4726" spans="3:65" ht="12" customHeight="1">
      <c r="C4726" s="63"/>
      <c r="AB4726" s="49"/>
      <c r="AF4726" s="44"/>
      <c r="AQ4726" s="44"/>
      <c r="AS4726" s="44"/>
      <c r="BM4726" s="44"/>
    </row>
    <row r="4727" spans="3:65" ht="12" customHeight="1">
      <c r="C4727" s="63"/>
      <c r="AB4727" s="49"/>
      <c r="AF4727" s="44"/>
      <c r="AQ4727" s="44"/>
      <c r="AS4727" s="44"/>
      <c r="BM4727" s="44"/>
    </row>
    <row r="4728" spans="3:65" ht="12" customHeight="1">
      <c r="C4728" s="63"/>
      <c r="AB4728" s="49"/>
      <c r="AF4728" s="44"/>
      <c r="AQ4728" s="44"/>
      <c r="AS4728" s="44"/>
      <c r="BM4728" s="44"/>
    </row>
    <row r="4729" spans="3:65" ht="12" customHeight="1">
      <c r="C4729" s="63"/>
      <c r="AB4729" s="49"/>
      <c r="AF4729" s="44"/>
      <c r="AQ4729" s="44"/>
      <c r="AS4729" s="44"/>
      <c r="BM4729" s="44"/>
    </row>
    <row r="4730" spans="3:65" ht="12" customHeight="1">
      <c r="C4730" s="63"/>
      <c r="AB4730" s="49"/>
      <c r="AF4730" s="44"/>
      <c r="AQ4730" s="44"/>
      <c r="AS4730" s="44"/>
      <c r="BM4730" s="44"/>
    </row>
    <row r="4731" spans="3:65" ht="12" customHeight="1">
      <c r="C4731" s="63"/>
      <c r="AB4731" s="49"/>
      <c r="AF4731" s="44"/>
      <c r="AQ4731" s="44"/>
      <c r="AS4731" s="44"/>
      <c r="BM4731" s="44"/>
    </row>
    <row r="4732" spans="3:65" ht="12" customHeight="1">
      <c r="C4732" s="63"/>
      <c r="AB4732" s="49"/>
      <c r="AF4732" s="44"/>
      <c r="AQ4732" s="44"/>
      <c r="AS4732" s="44"/>
      <c r="BM4732" s="44"/>
    </row>
    <row r="4733" spans="3:65" ht="12" customHeight="1">
      <c r="C4733" s="63"/>
      <c r="AB4733" s="49"/>
      <c r="AF4733" s="44"/>
      <c r="AQ4733" s="44"/>
      <c r="AS4733" s="44"/>
      <c r="BM4733" s="44"/>
    </row>
    <row r="4734" spans="3:65" ht="12" customHeight="1">
      <c r="C4734" s="63"/>
      <c r="AB4734" s="49"/>
      <c r="AF4734" s="44"/>
      <c r="AQ4734" s="44"/>
      <c r="AS4734" s="44"/>
      <c r="BM4734" s="44"/>
    </row>
    <row r="4735" spans="3:65" ht="12" customHeight="1">
      <c r="C4735" s="63"/>
      <c r="AB4735" s="49"/>
      <c r="AF4735" s="44"/>
      <c r="AQ4735" s="44"/>
      <c r="AS4735" s="44"/>
      <c r="BM4735" s="44"/>
    </row>
    <row r="4736" spans="3:65" ht="12" customHeight="1">
      <c r="C4736" s="63"/>
      <c r="AB4736" s="49"/>
      <c r="AF4736" s="44"/>
      <c r="AQ4736" s="44"/>
      <c r="AS4736" s="44"/>
      <c r="BM4736" s="44"/>
    </row>
    <row r="4737" spans="3:65" ht="12" customHeight="1">
      <c r="C4737" s="63"/>
      <c r="AB4737" s="49"/>
      <c r="AF4737" s="44"/>
      <c r="AQ4737" s="44"/>
      <c r="AS4737" s="44"/>
      <c r="BM4737" s="44"/>
    </row>
    <row r="4738" spans="3:65" ht="12" customHeight="1">
      <c r="C4738" s="63"/>
      <c r="AB4738" s="49"/>
      <c r="AF4738" s="44"/>
      <c r="AQ4738" s="44"/>
      <c r="AS4738" s="44"/>
      <c r="BM4738" s="44"/>
    </row>
    <row r="4739" spans="3:65" ht="12" customHeight="1">
      <c r="C4739" s="63"/>
      <c r="AB4739" s="49"/>
      <c r="AF4739" s="44"/>
      <c r="AQ4739" s="44"/>
      <c r="AS4739" s="44"/>
      <c r="BM4739" s="44"/>
    </row>
    <row r="4740" spans="3:65" ht="12" customHeight="1">
      <c r="C4740" s="63"/>
      <c r="AB4740" s="49"/>
      <c r="AF4740" s="44"/>
      <c r="AQ4740" s="44"/>
      <c r="AS4740" s="44"/>
      <c r="BM4740" s="44"/>
    </row>
    <row r="4741" spans="3:65" ht="12" customHeight="1">
      <c r="C4741" s="63"/>
      <c r="AB4741" s="49"/>
      <c r="AF4741" s="44"/>
      <c r="AQ4741" s="44"/>
      <c r="AS4741" s="44"/>
      <c r="BM4741" s="44"/>
    </row>
    <row r="4742" spans="3:65" ht="12" customHeight="1">
      <c r="C4742" s="63"/>
      <c r="AB4742" s="49"/>
      <c r="AF4742" s="44"/>
      <c r="AQ4742" s="44"/>
      <c r="AS4742" s="44"/>
      <c r="BM4742" s="44"/>
    </row>
    <row r="4743" spans="3:65" ht="12" customHeight="1">
      <c r="C4743" s="63"/>
      <c r="AB4743" s="49"/>
      <c r="AF4743" s="44"/>
      <c r="AQ4743" s="44"/>
      <c r="AS4743" s="44"/>
      <c r="BM4743" s="44"/>
    </row>
    <row r="4744" spans="3:65" ht="12" customHeight="1">
      <c r="C4744" s="63"/>
      <c r="AB4744" s="49"/>
      <c r="AF4744" s="44"/>
      <c r="AQ4744" s="44"/>
      <c r="AS4744" s="44"/>
      <c r="BM4744" s="44"/>
    </row>
    <row r="4745" spans="3:65" ht="12" customHeight="1">
      <c r="C4745" s="63"/>
      <c r="AB4745" s="49"/>
      <c r="AF4745" s="44"/>
      <c r="AQ4745" s="44"/>
      <c r="AS4745" s="44"/>
      <c r="BM4745" s="44"/>
    </row>
    <row r="4746" spans="3:65" ht="12" customHeight="1">
      <c r="C4746" s="63"/>
      <c r="AB4746" s="49"/>
      <c r="AF4746" s="44"/>
      <c r="AQ4746" s="44"/>
      <c r="AS4746" s="44"/>
      <c r="BM4746" s="44"/>
    </row>
    <row r="4747" spans="3:65" ht="12" customHeight="1">
      <c r="C4747" s="63"/>
      <c r="AB4747" s="49"/>
      <c r="AF4747" s="44"/>
      <c r="AQ4747" s="44"/>
      <c r="AS4747" s="44"/>
      <c r="BM4747" s="44"/>
    </row>
    <row r="4748" spans="3:65" ht="12" customHeight="1">
      <c r="C4748" s="63"/>
      <c r="AB4748" s="49"/>
      <c r="AF4748" s="44"/>
      <c r="AQ4748" s="44"/>
      <c r="AS4748" s="44"/>
      <c r="BM4748" s="44"/>
    </row>
    <row r="4749" spans="3:65" ht="12" customHeight="1">
      <c r="C4749" s="63"/>
      <c r="AB4749" s="49"/>
      <c r="AF4749" s="44"/>
      <c r="AQ4749" s="44"/>
      <c r="AS4749" s="44"/>
      <c r="BM4749" s="44"/>
    </row>
    <row r="4750" spans="3:65" ht="12" customHeight="1">
      <c r="C4750" s="63"/>
      <c r="AB4750" s="49"/>
      <c r="AF4750" s="44"/>
      <c r="AQ4750" s="44"/>
      <c r="AS4750" s="44"/>
      <c r="BM4750" s="44"/>
    </row>
    <row r="4751" spans="3:65" ht="12" customHeight="1">
      <c r="C4751" s="63"/>
      <c r="AB4751" s="49"/>
      <c r="AF4751" s="44"/>
      <c r="AQ4751" s="44"/>
      <c r="AS4751" s="44"/>
      <c r="BM4751" s="44"/>
    </row>
    <row r="4752" spans="3:65" ht="12" customHeight="1">
      <c r="C4752" s="63"/>
      <c r="AB4752" s="49"/>
      <c r="AF4752" s="44"/>
      <c r="AQ4752" s="44"/>
      <c r="AS4752" s="44"/>
      <c r="BM4752" s="44"/>
    </row>
    <row r="4753" spans="3:65" ht="12" customHeight="1">
      <c r="C4753" s="63"/>
      <c r="AB4753" s="49"/>
      <c r="AF4753" s="44"/>
      <c r="AQ4753" s="44"/>
      <c r="AS4753" s="44"/>
      <c r="BM4753" s="44"/>
    </row>
    <row r="4754" spans="3:65" ht="12" customHeight="1">
      <c r="C4754" s="63"/>
      <c r="AB4754" s="49"/>
      <c r="AF4754" s="44"/>
      <c r="AQ4754" s="44"/>
      <c r="AS4754" s="44"/>
      <c r="BM4754" s="44"/>
    </row>
    <row r="4755" spans="3:65" ht="12" customHeight="1">
      <c r="C4755" s="63"/>
      <c r="AB4755" s="49"/>
      <c r="AF4755" s="44"/>
      <c r="AQ4755" s="44"/>
      <c r="AS4755" s="44"/>
      <c r="BM4755" s="44"/>
    </row>
    <row r="4756" spans="3:65" ht="12" customHeight="1">
      <c r="C4756" s="63"/>
      <c r="AB4756" s="49"/>
      <c r="AF4756" s="44"/>
      <c r="AQ4756" s="44"/>
      <c r="AS4756" s="44"/>
      <c r="BM4756" s="44"/>
    </row>
    <row r="4757" spans="3:65" ht="12" customHeight="1">
      <c r="C4757" s="63"/>
      <c r="AB4757" s="49"/>
      <c r="AF4757" s="44"/>
      <c r="AQ4757" s="44"/>
      <c r="AS4757" s="44"/>
      <c r="BM4757" s="44"/>
    </row>
    <row r="4758" spans="3:65" ht="12" customHeight="1">
      <c r="C4758" s="63"/>
      <c r="AB4758" s="49"/>
      <c r="AF4758" s="44"/>
      <c r="AQ4758" s="44"/>
      <c r="AS4758" s="44"/>
      <c r="BM4758" s="44"/>
    </row>
    <row r="4759" spans="3:65" ht="12" customHeight="1">
      <c r="C4759" s="63"/>
      <c r="AB4759" s="49"/>
      <c r="AF4759" s="44"/>
      <c r="AQ4759" s="44"/>
      <c r="AS4759" s="44"/>
      <c r="BM4759" s="44"/>
    </row>
    <row r="4760" spans="3:65" ht="12" customHeight="1">
      <c r="C4760" s="63"/>
      <c r="AB4760" s="49"/>
      <c r="AF4760" s="44"/>
      <c r="AQ4760" s="44"/>
      <c r="AS4760" s="44"/>
      <c r="BM4760" s="44"/>
    </row>
    <row r="4761" spans="3:65" ht="12" customHeight="1">
      <c r="C4761" s="63"/>
      <c r="AB4761" s="49"/>
      <c r="AF4761" s="44"/>
      <c r="AQ4761" s="44"/>
      <c r="AS4761" s="44"/>
      <c r="BM4761" s="44"/>
    </row>
    <row r="4762" spans="3:65" ht="12" customHeight="1">
      <c r="C4762" s="63"/>
      <c r="AB4762" s="49"/>
      <c r="AF4762" s="44"/>
      <c r="AQ4762" s="44"/>
      <c r="AS4762" s="44"/>
      <c r="BM4762" s="44"/>
    </row>
    <row r="4763" spans="3:65" ht="12" customHeight="1">
      <c r="C4763" s="63"/>
      <c r="AB4763" s="49"/>
      <c r="AF4763" s="44"/>
      <c r="AQ4763" s="44"/>
      <c r="AS4763" s="44"/>
      <c r="BM4763" s="44"/>
    </row>
    <row r="4764" spans="3:65" ht="12" customHeight="1">
      <c r="C4764" s="63"/>
      <c r="AB4764" s="49"/>
      <c r="AF4764" s="44"/>
      <c r="AQ4764" s="44"/>
      <c r="AS4764" s="44"/>
      <c r="BM4764" s="44"/>
    </row>
    <row r="4765" spans="3:65" ht="12" customHeight="1">
      <c r="C4765" s="63"/>
      <c r="AB4765" s="49"/>
      <c r="AF4765" s="44"/>
      <c r="AQ4765" s="44"/>
      <c r="AS4765" s="44"/>
      <c r="BM4765" s="44"/>
    </row>
    <row r="4766" spans="3:65" ht="12" customHeight="1">
      <c r="C4766" s="63"/>
      <c r="AB4766" s="49"/>
      <c r="AF4766" s="44"/>
      <c r="AQ4766" s="44"/>
      <c r="AS4766" s="44"/>
      <c r="BM4766" s="44"/>
    </row>
    <row r="4767" spans="3:65" ht="12" customHeight="1">
      <c r="C4767" s="63"/>
      <c r="AB4767" s="49"/>
      <c r="AF4767" s="44"/>
      <c r="AQ4767" s="44"/>
      <c r="AS4767" s="44"/>
      <c r="BM4767" s="44"/>
    </row>
    <row r="4768" spans="3:65" ht="12" customHeight="1">
      <c r="C4768" s="63"/>
      <c r="AB4768" s="49"/>
      <c r="AF4768" s="44"/>
      <c r="AQ4768" s="44"/>
      <c r="AS4768" s="44"/>
      <c r="BM4768" s="44"/>
    </row>
    <row r="4769" spans="3:65" ht="12" customHeight="1">
      <c r="C4769" s="63"/>
      <c r="AB4769" s="49"/>
      <c r="AF4769" s="44"/>
      <c r="AQ4769" s="44"/>
      <c r="AS4769" s="44"/>
      <c r="BM4769" s="44"/>
    </row>
    <row r="4770" spans="3:65" ht="12" customHeight="1">
      <c r="C4770" s="63"/>
      <c r="AB4770" s="49"/>
      <c r="AF4770" s="44"/>
      <c r="AQ4770" s="44"/>
      <c r="AS4770" s="44"/>
      <c r="BM4770" s="44"/>
    </row>
    <row r="4771" spans="3:65" ht="12" customHeight="1">
      <c r="C4771" s="63"/>
      <c r="AB4771" s="49"/>
      <c r="AF4771" s="44"/>
      <c r="AQ4771" s="44"/>
      <c r="AS4771" s="44"/>
      <c r="BM4771" s="44"/>
    </row>
    <row r="4772" spans="3:65" ht="12" customHeight="1">
      <c r="C4772" s="63"/>
      <c r="AB4772" s="49"/>
      <c r="AF4772" s="44"/>
      <c r="AQ4772" s="44"/>
      <c r="AS4772" s="44"/>
      <c r="BM4772" s="44"/>
    </row>
    <row r="4773" spans="3:65" ht="12" customHeight="1">
      <c r="C4773" s="63"/>
      <c r="AB4773" s="49"/>
      <c r="AF4773" s="44"/>
      <c r="AQ4773" s="44"/>
      <c r="AS4773" s="44"/>
      <c r="BM4773" s="44"/>
    </row>
    <row r="4774" spans="3:65" ht="12" customHeight="1">
      <c r="C4774" s="63"/>
      <c r="AB4774" s="49"/>
      <c r="AF4774" s="44"/>
      <c r="AQ4774" s="44"/>
      <c r="AS4774" s="44"/>
      <c r="BM4774" s="44"/>
    </row>
    <row r="4775" spans="3:65" ht="12" customHeight="1">
      <c r="C4775" s="63"/>
      <c r="AB4775" s="49"/>
      <c r="AF4775" s="44"/>
      <c r="AQ4775" s="44"/>
      <c r="AS4775" s="44"/>
      <c r="BM4775" s="44"/>
    </row>
    <row r="4776" spans="3:65" ht="12" customHeight="1">
      <c r="C4776" s="63"/>
      <c r="AB4776" s="49"/>
      <c r="AF4776" s="44"/>
      <c r="AQ4776" s="44"/>
      <c r="AS4776" s="44"/>
      <c r="BM4776" s="44"/>
    </row>
    <row r="4777" spans="3:65" ht="12" customHeight="1">
      <c r="C4777" s="63"/>
      <c r="AB4777" s="49"/>
      <c r="AF4777" s="44"/>
      <c r="AQ4777" s="44"/>
      <c r="AS4777" s="44"/>
      <c r="BM4777" s="44"/>
    </row>
    <row r="4778" spans="3:65" ht="12" customHeight="1">
      <c r="C4778" s="63"/>
      <c r="AB4778" s="49"/>
      <c r="AF4778" s="44"/>
      <c r="AQ4778" s="44"/>
      <c r="AS4778" s="44"/>
      <c r="BM4778" s="44"/>
    </row>
    <row r="4779" spans="3:65" ht="12" customHeight="1">
      <c r="C4779" s="63"/>
      <c r="AB4779" s="49"/>
      <c r="AF4779" s="44"/>
      <c r="AQ4779" s="44"/>
      <c r="AS4779" s="44"/>
      <c r="BM4779" s="44"/>
    </row>
    <row r="4780" spans="3:65" ht="12" customHeight="1">
      <c r="C4780" s="63"/>
      <c r="AB4780" s="49"/>
      <c r="AF4780" s="44"/>
      <c r="AQ4780" s="44"/>
      <c r="AS4780" s="44"/>
      <c r="BM4780" s="44"/>
    </row>
    <row r="4781" spans="3:65" ht="12" customHeight="1">
      <c r="C4781" s="63"/>
      <c r="AB4781" s="49"/>
      <c r="AF4781" s="44"/>
      <c r="AQ4781" s="44"/>
      <c r="AS4781" s="44"/>
      <c r="BM4781" s="44"/>
    </row>
    <row r="4782" spans="3:65" ht="12" customHeight="1">
      <c r="C4782" s="63"/>
      <c r="AB4782" s="49"/>
      <c r="AF4782" s="44"/>
      <c r="AQ4782" s="44"/>
      <c r="AS4782" s="44"/>
      <c r="BM4782" s="44"/>
    </row>
    <row r="4783" spans="3:65" ht="12" customHeight="1">
      <c r="C4783" s="63"/>
      <c r="AB4783" s="49"/>
      <c r="AF4783" s="44"/>
      <c r="AQ4783" s="44"/>
      <c r="AS4783" s="44"/>
      <c r="BM4783" s="44"/>
    </row>
    <row r="4784" spans="3:65" ht="12" customHeight="1">
      <c r="C4784" s="63"/>
      <c r="AB4784" s="49"/>
      <c r="AF4784" s="44"/>
      <c r="AQ4784" s="44"/>
      <c r="AS4784" s="44"/>
      <c r="BM4784" s="44"/>
    </row>
    <row r="4785" spans="3:65" ht="12" customHeight="1">
      <c r="C4785" s="63"/>
      <c r="AB4785" s="49"/>
      <c r="AF4785" s="44"/>
      <c r="AQ4785" s="44"/>
      <c r="AS4785" s="44"/>
      <c r="BM4785" s="44"/>
    </row>
    <row r="4786" spans="3:65" ht="12" customHeight="1">
      <c r="C4786" s="63"/>
      <c r="AB4786" s="49"/>
      <c r="AF4786" s="44"/>
      <c r="AQ4786" s="44"/>
      <c r="AS4786" s="44"/>
      <c r="BM4786" s="44"/>
    </row>
    <row r="4787" spans="3:65" ht="12" customHeight="1">
      <c r="C4787" s="63"/>
      <c r="AB4787" s="49"/>
      <c r="AF4787" s="44"/>
      <c r="AQ4787" s="44"/>
      <c r="AS4787" s="44"/>
      <c r="BM4787" s="44"/>
    </row>
    <row r="4788" spans="3:65" ht="12" customHeight="1">
      <c r="C4788" s="63"/>
      <c r="AB4788" s="49"/>
      <c r="AF4788" s="44"/>
      <c r="AQ4788" s="44"/>
      <c r="AS4788" s="44"/>
      <c r="BM4788" s="44"/>
    </row>
    <row r="4789" spans="3:65" ht="12" customHeight="1">
      <c r="C4789" s="63"/>
      <c r="AB4789" s="49"/>
      <c r="AF4789" s="44"/>
      <c r="AQ4789" s="44"/>
      <c r="AS4789" s="44"/>
      <c r="BM4789" s="44"/>
    </row>
    <row r="4790" spans="3:65" ht="12" customHeight="1">
      <c r="C4790" s="63"/>
      <c r="AB4790" s="49"/>
      <c r="AF4790" s="44"/>
      <c r="AQ4790" s="44"/>
      <c r="AS4790" s="44"/>
      <c r="BM4790" s="44"/>
    </row>
    <row r="4791" spans="3:65" ht="12" customHeight="1">
      <c r="C4791" s="63"/>
      <c r="AB4791" s="49"/>
      <c r="AF4791" s="44"/>
      <c r="AQ4791" s="44"/>
      <c r="AS4791" s="44"/>
      <c r="BM4791" s="44"/>
    </row>
    <row r="4792" spans="3:65" ht="12" customHeight="1">
      <c r="C4792" s="63"/>
      <c r="AB4792" s="49"/>
      <c r="AF4792" s="44"/>
      <c r="AQ4792" s="44"/>
      <c r="AS4792" s="44"/>
      <c r="BM4792" s="44"/>
    </row>
    <row r="4793" spans="3:65" ht="12" customHeight="1">
      <c r="C4793" s="63"/>
      <c r="AB4793" s="49"/>
      <c r="AF4793" s="44"/>
      <c r="AQ4793" s="44"/>
      <c r="AS4793" s="44"/>
      <c r="BM4793" s="44"/>
    </row>
    <row r="4794" spans="3:65" ht="12" customHeight="1">
      <c r="C4794" s="63"/>
      <c r="AB4794" s="49"/>
      <c r="AF4794" s="44"/>
      <c r="AQ4794" s="44"/>
      <c r="AS4794" s="44"/>
      <c r="BM4794" s="44"/>
    </row>
    <row r="4795" spans="3:65" ht="12" customHeight="1">
      <c r="C4795" s="63"/>
      <c r="AB4795" s="49"/>
      <c r="AF4795" s="44"/>
      <c r="AQ4795" s="44"/>
      <c r="AS4795" s="44"/>
      <c r="BM4795" s="44"/>
    </row>
    <row r="4796" spans="3:65" ht="12" customHeight="1">
      <c r="C4796" s="63"/>
      <c r="AB4796" s="49"/>
      <c r="AF4796" s="44"/>
      <c r="AQ4796" s="44"/>
      <c r="AS4796" s="44"/>
      <c r="BM4796" s="44"/>
    </row>
    <row r="4797" spans="3:65" ht="12" customHeight="1">
      <c r="C4797" s="63"/>
      <c r="AB4797" s="49"/>
      <c r="AF4797" s="44"/>
      <c r="AQ4797" s="44"/>
      <c r="AS4797" s="44"/>
      <c r="BM4797" s="44"/>
    </row>
    <row r="4798" spans="3:65" ht="12" customHeight="1">
      <c r="C4798" s="63"/>
      <c r="AB4798" s="49"/>
      <c r="AF4798" s="44"/>
      <c r="AQ4798" s="44"/>
      <c r="AS4798" s="44"/>
      <c r="BM4798" s="44"/>
    </row>
    <row r="4799" spans="3:65" ht="12" customHeight="1">
      <c r="C4799" s="63"/>
      <c r="AB4799" s="49"/>
      <c r="AF4799" s="44"/>
      <c r="AQ4799" s="44"/>
      <c r="AS4799" s="44"/>
      <c r="BM4799" s="44"/>
    </row>
    <row r="4800" spans="3:65" ht="12" customHeight="1">
      <c r="C4800" s="63"/>
      <c r="AB4800" s="49"/>
      <c r="AF4800" s="44"/>
      <c r="AQ4800" s="44"/>
      <c r="AS4800" s="44"/>
      <c r="BM4800" s="44"/>
    </row>
    <row r="4801" spans="3:65" ht="12" customHeight="1">
      <c r="C4801" s="63"/>
      <c r="AB4801" s="49"/>
      <c r="AF4801" s="44"/>
      <c r="AQ4801" s="44"/>
      <c r="AS4801" s="44"/>
      <c r="BM4801" s="44"/>
    </row>
    <row r="4802" spans="3:65" ht="12" customHeight="1">
      <c r="C4802" s="63"/>
      <c r="AB4802" s="49"/>
      <c r="AF4802" s="44"/>
      <c r="AQ4802" s="44"/>
      <c r="AS4802" s="44"/>
      <c r="BM4802" s="44"/>
    </row>
    <row r="4803" spans="3:65" ht="12" customHeight="1">
      <c r="C4803" s="63"/>
      <c r="AB4803" s="49"/>
      <c r="AF4803" s="44"/>
      <c r="AQ4803" s="44"/>
      <c r="AS4803" s="44"/>
      <c r="BM4803" s="44"/>
    </row>
    <row r="4804" spans="3:65" ht="12" customHeight="1">
      <c r="C4804" s="63"/>
      <c r="AB4804" s="49"/>
      <c r="AF4804" s="44"/>
      <c r="AQ4804" s="44"/>
      <c r="AS4804" s="44"/>
      <c r="BM4804" s="44"/>
    </row>
    <row r="4805" spans="3:65" ht="12" customHeight="1">
      <c r="C4805" s="63"/>
      <c r="AB4805" s="49"/>
      <c r="AF4805" s="44"/>
      <c r="AQ4805" s="44"/>
      <c r="AS4805" s="44"/>
      <c r="BM4805" s="44"/>
    </row>
    <row r="4806" spans="3:65" ht="12" customHeight="1">
      <c r="C4806" s="63"/>
      <c r="AB4806" s="49"/>
      <c r="AF4806" s="44"/>
      <c r="AQ4806" s="44"/>
      <c r="AS4806" s="44"/>
      <c r="BM4806" s="44"/>
    </row>
    <row r="4807" spans="3:65" ht="12" customHeight="1">
      <c r="C4807" s="63"/>
      <c r="AB4807" s="49"/>
      <c r="AF4807" s="44"/>
      <c r="AQ4807" s="44"/>
      <c r="AS4807" s="44"/>
      <c r="BM4807" s="44"/>
    </row>
    <row r="4808" spans="3:65" ht="12" customHeight="1">
      <c r="C4808" s="63"/>
      <c r="AB4808" s="49"/>
      <c r="AF4808" s="44"/>
      <c r="AQ4808" s="44"/>
      <c r="AS4808" s="44"/>
      <c r="BM4808" s="44"/>
    </row>
    <row r="4809" spans="3:65" ht="12" customHeight="1">
      <c r="C4809" s="63"/>
      <c r="AB4809" s="49"/>
      <c r="AF4809" s="44"/>
      <c r="AQ4809" s="44"/>
      <c r="AS4809" s="44"/>
      <c r="BM4809" s="44"/>
    </row>
    <row r="4810" spans="3:65" ht="12" customHeight="1">
      <c r="C4810" s="63"/>
      <c r="AB4810" s="49"/>
      <c r="AF4810" s="44"/>
      <c r="AQ4810" s="44"/>
      <c r="AS4810" s="44"/>
      <c r="BM4810" s="44"/>
    </row>
    <row r="4811" spans="3:65" ht="12" customHeight="1">
      <c r="C4811" s="63"/>
      <c r="AB4811" s="49"/>
      <c r="AF4811" s="44"/>
      <c r="AQ4811" s="44"/>
      <c r="AS4811" s="44"/>
      <c r="BM4811" s="44"/>
    </row>
    <row r="4812" spans="3:65" ht="12" customHeight="1">
      <c r="C4812" s="63"/>
      <c r="AB4812" s="49"/>
      <c r="AF4812" s="44"/>
      <c r="AQ4812" s="44"/>
      <c r="AS4812" s="44"/>
      <c r="BM4812" s="44"/>
    </row>
    <row r="4813" spans="3:65" ht="12" customHeight="1">
      <c r="C4813" s="63"/>
      <c r="AB4813" s="49"/>
      <c r="AF4813" s="44"/>
      <c r="AQ4813" s="44"/>
      <c r="AS4813" s="44"/>
      <c r="BM4813" s="44"/>
    </row>
    <row r="4814" spans="3:65" ht="12" customHeight="1">
      <c r="C4814" s="63"/>
      <c r="AB4814" s="49"/>
      <c r="AF4814" s="44"/>
      <c r="AQ4814" s="44"/>
      <c r="AS4814" s="44"/>
      <c r="BM4814" s="44"/>
    </row>
    <row r="4815" spans="3:65" ht="12" customHeight="1">
      <c r="C4815" s="63"/>
      <c r="AB4815" s="49"/>
      <c r="AF4815" s="44"/>
      <c r="AQ4815" s="44"/>
      <c r="AS4815" s="44"/>
      <c r="BM4815" s="44"/>
    </row>
    <row r="4816" spans="3:65" ht="12" customHeight="1">
      <c r="C4816" s="63"/>
      <c r="AB4816" s="49"/>
      <c r="AF4816" s="44"/>
      <c r="AQ4816" s="44"/>
      <c r="AS4816" s="44"/>
      <c r="BM4816" s="44"/>
    </row>
    <row r="4817" spans="3:65" ht="12" customHeight="1">
      <c r="C4817" s="63"/>
      <c r="AB4817" s="49"/>
      <c r="AF4817" s="44"/>
      <c r="AQ4817" s="44"/>
      <c r="AS4817" s="44"/>
      <c r="BM4817" s="44"/>
    </row>
    <row r="4818" spans="3:65" ht="12" customHeight="1">
      <c r="C4818" s="63"/>
      <c r="AB4818" s="49"/>
      <c r="AF4818" s="44"/>
      <c r="AQ4818" s="44"/>
      <c r="AS4818" s="44"/>
      <c r="BM4818" s="44"/>
    </row>
    <row r="4819" spans="3:65" ht="12" customHeight="1">
      <c r="C4819" s="63"/>
      <c r="AB4819" s="49"/>
      <c r="AF4819" s="44"/>
      <c r="AQ4819" s="44"/>
      <c r="AS4819" s="44"/>
      <c r="BM4819" s="44"/>
    </row>
    <row r="4820" spans="3:65" ht="12" customHeight="1">
      <c r="C4820" s="63"/>
      <c r="AB4820" s="49"/>
      <c r="AF4820" s="44"/>
      <c r="AQ4820" s="44"/>
      <c r="AS4820" s="44"/>
      <c r="BM4820" s="44"/>
    </row>
    <row r="4821" spans="3:65" ht="12" customHeight="1">
      <c r="C4821" s="63"/>
      <c r="AB4821" s="49"/>
      <c r="AF4821" s="44"/>
      <c r="AQ4821" s="44"/>
      <c r="AS4821" s="44"/>
      <c r="BM4821" s="44"/>
    </row>
    <row r="4822" spans="3:65" ht="12" customHeight="1">
      <c r="C4822" s="63"/>
      <c r="AB4822" s="49"/>
      <c r="AF4822" s="44"/>
      <c r="AQ4822" s="44"/>
      <c r="AS4822" s="44"/>
      <c r="BM4822" s="44"/>
    </row>
    <row r="4823" spans="3:65" ht="12" customHeight="1">
      <c r="C4823" s="63"/>
      <c r="AB4823" s="49"/>
      <c r="AF4823" s="44"/>
      <c r="AQ4823" s="44"/>
      <c r="AS4823" s="44"/>
      <c r="BM4823" s="44"/>
    </row>
    <row r="4824" spans="3:65" ht="12" customHeight="1">
      <c r="C4824" s="63"/>
      <c r="AB4824" s="49"/>
      <c r="AF4824" s="44"/>
      <c r="AQ4824" s="44"/>
      <c r="AS4824" s="44"/>
      <c r="BM4824" s="44"/>
    </row>
    <row r="4825" spans="3:65" ht="12" customHeight="1">
      <c r="C4825" s="63"/>
      <c r="AB4825" s="49"/>
      <c r="AF4825" s="44"/>
      <c r="AQ4825" s="44"/>
      <c r="AS4825" s="44"/>
      <c r="BM4825" s="44"/>
    </row>
    <row r="4826" spans="3:65" ht="12" customHeight="1">
      <c r="C4826" s="63"/>
      <c r="AB4826" s="49"/>
      <c r="AF4826" s="44"/>
      <c r="AQ4826" s="44"/>
      <c r="AS4826" s="44"/>
      <c r="BM4826" s="44"/>
    </row>
    <row r="4827" spans="3:65" ht="12" customHeight="1">
      <c r="C4827" s="63"/>
      <c r="AB4827" s="49"/>
      <c r="AF4827" s="44"/>
      <c r="AQ4827" s="44"/>
      <c r="AS4827" s="44"/>
      <c r="BM4827" s="44"/>
    </row>
    <row r="4828" spans="3:65" ht="12" customHeight="1">
      <c r="C4828" s="63"/>
      <c r="AB4828" s="49"/>
      <c r="AF4828" s="44"/>
      <c r="AQ4828" s="44"/>
      <c r="AS4828" s="44"/>
      <c r="BM4828" s="44"/>
    </row>
    <row r="4829" spans="3:65" ht="12" customHeight="1">
      <c r="C4829" s="63"/>
      <c r="AB4829" s="49"/>
      <c r="AF4829" s="44"/>
      <c r="AQ4829" s="44"/>
      <c r="AS4829" s="44"/>
      <c r="BM4829" s="44"/>
    </row>
    <row r="4830" spans="3:65" ht="12" customHeight="1">
      <c r="C4830" s="63"/>
      <c r="AB4830" s="49"/>
      <c r="AF4830" s="44"/>
      <c r="AQ4830" s="44"/>
      <c r="AS4830" s="44"/>
      <c r="BM4830" s="44"/>
    </row>
    <row r="4831" spans="3:65" ht="12" customHeight="1">
      <c r="C4831" s="63"/>
      <c r="AB4831" s="49"/>
      <c r="AF4831" s="44"/>
      <c r="AQ4831" s="44"/>
      <c r="AS4831" s="44"/>
      <c r="BM4831" s="44"/>
    </row>
    <row r="4832" spans="3:65" ht="12" customHeight="1">
      <c r="C4832" s="63"/>
      <c r="AB4832" s="49"/>
      <c r="AF4832" s="44"/>
      <c r="AQ4832" s="44"/>
      <c r="AS4832" s="44"/>
      <c r="BM4832" s="44"/>
    </row>
    <row r="4833" spans="3:65" ht="12" customHeight="1">
      <c r="C4833" s="63"/>
      <c r="AB4833" s="49"/>
      <c r="AF4833" s="44"/>
      <c r="AQ4833" s="44"/>
      <c r="AS4833" s="44"/>
      <c r="BM4833" s="44"/>
    </row>
    <row r="4834" spans="3:65" ht="12" customHeight="1">
      <c r="C4834" s="63"/>
      <c r="AB4834" s="49"/>
      <c r="AF4834" s="44"/>
      <c r="AQ4834" s="44"/>
      <c r="AS4834" s="44"/>
      <c r="BM4834" s="44"/>
    </row>
    <row r="4835" spans="3:65" ht="12" customHeight="1">
      <c r="C4835" s="63"/>
      <c r="AB4835" s="49"/>
      <c r="AF4835" s="44"/>
      <c r="AQ4835" s="44"/>
      <c r="AS4835" s="44"/>
      <c r="BM4835" s="44"/>
    </row>
    <row r="4836" spans="3:65" ht="12" customHeight="1">
      <c r="C4836" s="63"/>
      <c r="AB4836" s="49"/>
      <c r="AF4836" s="44"/>
      <c r="AQ4836" s="44"/>
      <c r="AS4836" s="44"/>
      <c r="BM4836" s="44"/>
    </row>
    <row r="4837" spans="3:65" ht="12" customHeight="1">
      <c r="C4837" s="63"/>
      <c r="AB4837" s="49"/>
      <c r="AF4837" s="44"/>
      <c r="AQ4837" s="44"/>
      <c r="AS4837" s="44"/>
      <c r="BM4837" s="44"/>
    </row>
    <row r="4838" spans="3:65" ht="12" customHeight="1">
      <c r="C4838" s="63"/>
      <c r="AB4838" s="49"/>
      <c r="AF4838" s="44"/>
      <c r="AQ4838" s="44"/>
      <c r="AS4838" s="44"/>
      <c r="BM4838" s="44"/>
    </row>
    <row r="4839" spans="3:65" ht="12" customHeight="1">
      <c r="C4839" s="63"/>
      <c r="AB4839" s="49"/>
      <c r="AF4839" s="44"/>
      <c r="AQ4839" s="44"/>
      <c r="AS4839" s="44"/>
      <c r="BM4839" s="44"/>
    </row>
    <row r="4840" spans="3:65" ht="12" customHeight="1">
      <c r="C4840" s="63"/>
      <c r="AB4840" s="49"/>
      <c r="AF4840" s="44"/>
      <c r="AQ4840" s="44"/>
      <c r="AS4840" s="44"/>
      <c r="BM4840" s="44"/>
    </row>
    <row r="4841" spans="3:65" ht="12" customHeight="1">
      <c r="C4841" s="63"/>
      <c r="AB4841" s="49"/>
      <c r="AF4841" s="44"/>
      <c r="AQ4841" s="44"/>
      <c r="AS4841" s="44"/>
      <c r="BM4841" s="44"/>
    </row>
    <row r="4842" spans="3:65" ht="12" customHeight="1">
      <c r="C4842" s="63"/>
      <c r="AB4842" s="49"/>
      <c r="AF4842" s="44"/>
      <c r="AQ4842" s="44"/>
      <c r="AS4842" s="44"/>
      <c r="BM4842" s="44"/>
    </row>
    <row r="4843" spans="3:65" ht="12" customHeight="1">
      <c r="C4843" s="63"/>
      <c r="AB4843" s="49"/>
      <c r="AF4843" s="44"/>
      <c r="AQ4843" s="44"/>
      <c r="AS4843" s="44"/>
      <c r="BM4843" s="44"/>
    </row>
    <row r="4844" spans="3:65" ht="12" customHeight="1">
      <c r="C4844" s="63"/>
      <c r="AB4844" s="49"/>
      <c r="AF4844" s="44"/>
      <c r="AQ4844" s="44"/>
      <c r="AS4844" s="44"/>
      <c r="BM4844" s="44"/>
    </row>
    <row r="4845" spans="3:65" ht="12" customHeight="1">
      <c r="C4845" s="63"/>
      <c r="AB4845" s="49"/>
      <c r="AF4845" s="44"/>
      <c r="AQ4845" s="44"/>
      <c r="AS4845" s="44"/>
      <c r="BM4845" s="44"/>
    </row>
    <row r="4846" spans="3:65" ht="12" customHeight="1">
      <c r="C4846" s="63"/>
      <c r="AB4846" s="49"/>
      <c r="AF4846" s="44"/>
      <c r="AQ4846" s="44"/>
      <c r="AS4846" s="44"/>
      <c r="BM4846" s="44"/>
    </row>
    <row r="4847" spans="3:65" ht="12" customHeight="1">
      <c r="C4847" s="63"/>
      <c r="AB4847" s="49"/>
      <c r="AF4847" s="44"/>
      <c r="AQ4847" s="44"/>
      <c r="AS4847" s="44"/>
      <c r="BM4847" s="44"/>
    </row>
    <row r="4848" spans="3:65" ht="12" customHeight="1">
      <c r="C4848" s="63"/>
      <c r="AB4848" s="49"/>
      <c r="AF4848" s="44"/>
      <c r="AQ4848" s="44"/>
      <c r="AS4848" s="44"/>
      <c r="BM4848" s="44"/>
    </row>
    <row r="4849" spans="3:65" ht="12" customHeight="1">
      <c r="C4849" s="63"/>
      <c r="AB4849" s="49"/>
      <c r="AF4849" s="44"/>
      <c r="AQ4849" s="44"/>
      <c r="AS4849" s="44"/>
      <c r="BM4849" s="44"/>
    </row>
    <row r="4850" spans="3:65" ht="12" customHeight="1">
      <c r="C4850" s="63"/>
      <c r="AB4850" s="49"/>
      <c r="AF4850" s="44"/>
      <c r="AQ4850" s="44"/>
      <c r="AS4850" s="44"/>
      <c r="BM4850" s="44"/>
    </row>
    <row r="4851" spans="3:65" ht="12" customHeight="1">
      <c r="C4851" s="63"/>
      <c r="AB4851" s="49"/>
      <c r="AF4851" s="44"/>
      <c r="AQ4851" s="44"/>
      <c r="AS4851" s="44"/>
      <c r="BM4851" s="44"/>
    </row>
    <row r="4852" spans="3:65" ht="12" customHeight="1">
      <c r="C4852" s="63"/>
      <c r="AB4852" s="49"/>
      <c r="AF4852" s="44"/>
      <c r="AQ4852" s="44"/>
      <c r="AS4852" s="44"/>
      <c r="BM4852" s="44"/>
    </row>
    <row r="4853" spans="3:65" ht="12" customHeight="1">
      <c r="C4853" s="63"/>
      <c r="AB4853" s="49"/>
      <c r="AF4853" s="44"/>
      <c r="AQ4853" s="44"/>
      <c r="AS4853" s="44"/>
      <c r="BM4853" s="44"/>
    </row>
    <row r="4854" spans="3:65" ht="12" customHeight="1">
      <c r="C4854" s="63"/>
      <c r="AB4854" s="49"/>
      <c r="AF4854" s="44"/>
      <c r="AQ4854" s="44"/>
      <c r="AS4854" s="44"/>
      <c r="BM4854" s="44"/>
    </row>
    <row r="4855" spans="3:65" ht="12" customHeight="1">
      <c r="C4855" s="63"/>
      <c r="AB4855" s="49"/>
      <c r="AF4855" s="44"/>
      <c r="AQ4855" s="44"/>
      <c r="AS4855" s="44"/>
      <c r="BM4855" s="44"/>
    </row>
    <row r="4856" spans="3:65" ht="12" customHeight="1">
      <c r="C4856" s="63"/>
      <c r="AB4856" s="49"/>
      <c r="AF4856" s="44"/>
      <c r="AQ4856" s="44"/>
      <c r="AS4856" s="44"/>
      <c r="BM4856" s="44"/>
    </row>
    <row r="4857" spans="3:65" ht="12" customHeight="1">
      <c r="C4857" s="63"/>
      <c r="AB4857" s="49"/>
      <c r="AF4857" s="44"/>
      <c r="AQ4857" s="44"/>
      <c r="AS4857" s="44"/>
      <c r="BM4857" s="44"/>
    </row>
    <row r="4858" spans="3:65" ht="12" customHeight="1">
      <c r="C4858" s="63"/>
      <c r="AB4858" s="49"/>
      <c r="AF4858" s="44"/>
      <c r="AQ4858" s="44"/>
      <c r="AS4858" s="44"/>
      <c r="BM4858" s="44"/>
    </row>
    <row r="4859" spans="3:65" ht="12" customHeight="1">
      <c r="C4859" s="63"/>
      <c r="AB4859" s="49"/>
      <c r="AF4859" s="44"/>
      <c r="AQ4859" s="44"/>
      <c r="AS4859" s="44"/>
      <c r="BM4859" s="44"/>
    </row>
    <row r="4860" spans="3:65" ht="12" customHeight="1">
      <c r="C4860" s="63"/>
      <c r="AB4860" s="49"/>
      <c r="AF4860" s="44"/>
      <c r="AQ4860" s="44"/>
      <c r="AS4860" s="44"/>
      <c r="BM4860" s="44"/>
    </row>
    <row r="4861" spans="3:65" ht="12" customHeight="1">
      <c r="C4861" s="63"/>
      <c r="AB4861" s="49"/>
      <c r="AF4861" s="44"/>
      <c r="AQ4861" s="44"/>
      <c r="AS4861" s="44"/>
      <c r="BM4861" s="44"/>
    </row>
    <row r="4862" spans="3:65" ht="12" customHeight="1">
      <c r="C4862" s="63"/>
      <c r="AB4862" s="49"/>
      <c r="AF4862" s="44"/>
      <c r="AQ4862" s="44"/>
      <c r="AS4862" s="44"/>
      <c r="BM4862" s="44"/>
    </row>
    <row r="4863" spans="3:65" ht="12" customHeight="1">
      <c r="C4863" s="63"/>
      <c r="AB4863" s="49"/>
      <c r="AF4863" s="44"/>
      <c r="AQ4863" s="44"/>
      <c r="AS4863" s="44"/>
      <c r="BM4863" s="44"/>
    </row>
    <row r="4864" spans="3:65" ht="12" customHeight="1">
      <c r="C4864" s="63"/>
      <c r="AB4864" s="49"/>
      <c r="AF4864" s="44"/>
      <c r="AQ4864" s="44"/>
      <c r="AS4864" s="44"/>
      <c r="BM4864" s="44"/>
    </row>
    <row r="4865" spans="3:65" ht="12" customHeight="1">
      <c r="C4865" s="63"/>
      <c r="AB4865" s="49"/>
      <c r="AF4865" s="44"/>
      <c r="AQ4865" s="44"/>
      <c r="AS4865" s="44"/>
      <c r="BM4865" s="44"/>
    </row>
    <row r="4866" spans="3:65" ht="12" customHeight="1">
      <c r="C4866" s="63"/>
      <c r="AB4866" s="49"/>
      <c r="AF4866" s="44"/>
      <c r="AQ4866" s="44"/>
      <c r="AS4866" s="44"/>
      <c r="BM4866" s="44"/>
    </row>
    <row r="4867" spans="3:65" ht="12" customHeight="1">
      <c r="C4867" s="63"/>
      <c r="AB4867" s="49"/>
      <c r="AF4867" s="44"/>
      <c r="AQ4867" s="44"/>
      <c r="AS4867" s="44"/>
      <c r="BM4867" s="44"/>
    </row>
    <row r="4868" spans="3:65" ht="12" customHeight="1">
      <c r="C4868" s="63"/>
      <c r="AB4868" s="49"/>
      <c r="AF4868" s="44"/>
      <c r="AQ4868" s="44"/>
      <c r="AS4868" s="44"/>
      <c r="BM4868" s="44"/>
    </row>
    <row r="4869" spans="3:65" ht="12" customHeight="1">
      <c r="C4869" s="63"/>
      <c r="AB4869" s="49"/>
      <c r="AF4869" s="44"/>
      <c r="AQ4869" s="44"/>
      <c r="AS4869" s="44"/>
      <c r="BM4869" s="44"/>
    </row>
    <row r="4870" spans="3:65" ht="12" customHeight="1">
      <c r="C4870" s="63"/>
      <c r="AB4870" s="49"/>
      <c r="AF4870" s="44"/>
      <c r="AQ4870" s="44"/>
      <c r="AS4870" s="44"/>
      <c r="BM4870" s="44"/>
    </row>
    <row r="4871" spans="3:65" ht="12" customHeight="1">
      <c r="C4871" s="63"/>
      <c r="AB4871" s="49"/>
      <c r="AF4871" s="44"/>
      <c r="AQ4871" s="44"/>
      <c r="AS4871" s="44"/>
      <c r="BM4871" s="44"/>
    </row>
    <row r="4872" spans="3:65" ht="12" customHeight="1">
      <c r="C4872" s="63"/>
      <c r="AB4872" s="49"/>
      <c r="AF4872" s="44"/>
      <c r="AQ4872" s="44"/>
      <c r="AS4872" s="44"/>
      <c r="BM4872" s="44"/>
    </row>
    <row r="4873" spans="3:65" ht="12" customHeight="1">
      <c r="C4873" s="63"/>
      <c r="AB4873" s="49"/>
      <c r="AF4873" s="44"/>
      <c r="AQ4873" s="44"/>
      <c r="AS4873" s="44"/>
      <c r="BM4873" s="44"/>
    </row>
    <row r="4874" spans="3:65" ht="12" customHeight="1">
      <c r="C4874" s="63"/>
      <c r="AB4874" s="49"/>
      <c r="AF4874" s="44"/>
      <c r="AQ4874" s="44"/>
      <c r="AS4874" s="44"/>
      <c r="BM4874" s="44"/>
    </row>
    <row r="4875" spans="3:65" ht="12" customHeight="1">
      <c r="C4875" s="63"/>
      <c r="AB4875" s="49"/>
      <c r="AF4875" s="44"/>
      <c r="AQ4875" s="44"/>
      <c r="AS4875" s="44"/>
      <c r="BM4875" s="44"/>
    </row>
    <row r="4876" spans="3:65" ht="12" customHeight="1">
      <c r="C4876" s="63"/>
      <c r="AB4876" s="49"/>
      <c r="AF4876" s="44"/>
      <c r="AQ4876" s="44"/>
      <c r="AS4876" s="44"/>
      <c r="BM4876" s="44"/>
    </row>
    <row r="4877" spans="3:65" ht="12" customHeight="1">
      <c r="C4877" s="63"/>
      <c r="AB4877" s="49"/>
      <c r="AF4877" s="44"/>
      <c r="AQ4877" s="44"/>
      <c r="AS4877" s="44"/>
      <c r="BM4877" s="44"/>
    </row>
    <row r="4878" spans="3:65" ht="12" customHeight="1">
      <c r="C4878" s="63"/>
      <c r="AB4878" s="49"/>
      <c r="AF4878" s="44"/>
      <c r="AQ4878" s="44"/>
      <c r="AS4878" s="44"/>
      <c r="BM4878" s="44"/>
    </row>
    <row r="4879" spans="3:65" ht="12" customHeight="1">
      <c r="C4879" s="63"/>
      <c r="AB4879" s="49"/>
      <c r="AF4879" s="44"/>
      <c r="AQ4879" s="44"/>
      <c r="AS4879" s="44"/>
      <c r="BM4879" s="44"/>
    </row>
    <row r="4880" spans="3:65" ht="12" customHeight="1">
      <c r="C4880" s="63"/>
      <c r="AB4880" s="49"/>
      <c r="AF4880" s="44"/>
      <c r="AQ4880" s="44"/>
      <c r="AS4880" s="44"/>
      <c r="BM4880" s="44"/>
    </row>
    <row r="4881" spans="3:65" ht="12" customHeight="1">
      <c r="C4881" s="63"/>
      <c r="AB4881" s="49"/>
      <c r="AF4881" s="44"/>
      <c r="AQ4881" s="44"/>
      <c r="AS4881" s="44"/>
      <c r="BM4881" s="44"/>
    </row>
    <row r="4882" spans="3:65" ht="12" customHeight="1">
      <c r="C4882" s="63"/>
      <c r="AB4882" s="49"/>
      <c r="AF4882" s="44"/>
      <c r="AQ4882" s="44"/>
      <c r="AS4882" s="44"/>
      <c r="BM4882" s="44"/>
    </row>
    <row r="4883" spans="3:65" ht="12" customHeight="1">
      <c r="C4883" s="63"/>
      <c r="AB4883" s="49"/>
      <c r="AF4883" s="44"/>
      <c r="AQ4883" s="44"/>
      <c r="AS4883" s="44"/>
      <c r="BM4883" s="44"/>
    </row>
    <row r="4884" spans="3:65" ht="12" customHeight="1">
      <c r="C4884" s="63"/>
      <c r="AB4884" s="49"/>
      <c r="AF4884" s="44"/>
      <c r="AQ4884" s="44"/>
      <c r="AS4884" s="44"/>
      <c r="BM4884" s="44"/>
    </row>
    <row r="4885" spans="3:65" ht="12" customHeight="1">
      <c r="C4885" s="63"/>
      <c r="AB4885" s="49"/>
      <c r="AF4885" s="44"/>
      <c r="AQ4885" s="44"/>
      <c r="AS4885" s="44"/>
      <c r="BM4885" s="44"/>
    </row>
    <row r="4886" spans="3:65" ht="12" customHeight="1">
      <c r="C4886" s="63"/>
      <c r="AB4886" s="49"/>
      <c r="AF4886" s="44"/>
      <c r="AQ4886" s="44"/>
      <c r="AS4886" s="44"/>
      <c r="BM4886" s="44"/>
    </row>
    <row r="4887" spans="3:65" ht="12" customHeight="1">
      <c r="C4887" s="63"/>
      <c r="AB4887" s="49"/>
      <c r="AF4887" s="44"/>
      <c r="AQ4887" s="44"/>
      <c r="AS4887" s="44"/>
      <c r="BM4887" s="44"/>
    </row>
    <row r="4888" spans="3:65" ht="12" customHeight="1">
      <c r="C4888" s="63"/>
      <c r="AB4888" s="49"/>
      <c r="AF4888" s="44"/>
      <c r="AQ4888" s="44"/>
      <c r="AS4888" s="44"/>
      <c r="BM4888" s="44"/>
    </row>
    <row r="4889" spans="3:65" ht="12" customHeight="1">
      <c r="C4889" s="63"/>
      <c r="AB4889" s="49"/>
      <c r="AF4889" s="44"/>
      <c r="AQ4889" s="44"/>
      <c r="AS4889" s="44"/>
      <c r="BM4889" s="44"/>
    </row>
    <row r="4890" spans="3:65" ht="12" customHeight="1">
      <c r="C4890" s="63"/>
      <c r="AB4890" s="49"/>
      <c r="AF4890" s="44"/>
      <c r="AQ4890" s="44"/>
      <c r="AS4890" s="44"/>
      <c r="BM4890" s="44"/>
    </row>
    <row r="4891" spans="3:65" ht="12" customHeight="1">
      <c r="C4891" s="63"/>
      <c r="AB4891" s="49"/>
      <c r="AF4891" s="44"/>
      <c r="AQ4891" s="44"/>
      <c r="AS4891" s="44"/>
      <c r="BM4891" s="44"/>
    </row>
    <row r="4892" spans="3:65" ht="12" customHeight="1">
      <c r="C4892" s="63"/>
      <c r="AB4892" s="49"/>
      <c r="AF4892" s="44"/>
      <c r="AQ4892" s="44"/>
      <c r="AS4892" s="44"/>
      <c r="BM4892" s="44"/>
    </row>
    <row r="4893" spans="3:65" ht="12" customHeight="1">
      <c r="C4893" s="63"/>
      <c r="AB4893" s="49"/>
      <c r="AF4893" s="44"/>
      <c r="AQ4893" s="44"/>
      <c r="AS4893" s="44"/>
      <c r="BM4893" s="44"/>
    </row>
    <row r="4894" spans="3:65" ht="12" customHeight="1">
      <c r="C4894" s="63"/>
      <c r="AB4894" s="49"/>
      <c r="AF4894" s="44"/>
      <c r="AQ4894" s="44"/>
      <c r="AS4894" s="44"/>
      <c r="BM4894" s="44"/>
    </row>
    <row r="4895" spans="3:65" ht="12" customHeight="1">
      <c r="C4895" s="63"/>
      <c r="AB4895" s="49"/>
      <c r="AF4895" s="44"/>
      <c r="AQ4895" s="44"/>
      <c r="AS4895" s="44"/>
      <c r="BM4895" s="44"/>
    </row>
    <row r="4896" spans="3:65" ht="12" customHeight="1">
      <c r="C4896" s="63"/>
      <c r="AB4896" s="49"/>
      <c r="AF4896" s="44"/>
      <c r="AQ4896" s="44"/>
      <c r="AS4896" s="44"/>
      <c r="BM4896" s="44"/>
    </row>
    <row r="4897" spans="3:65" ht="12" customHeight="1">
      <c r="C4897" s="63"/>
      <c r="AB4897" s="49"/>
      <c r="AF4897" s="44"/>
      <c r="AQ4897" s="44"/>
      <c r="AS4897" s="44"/>
      <c r="BM4897" s="44"/>
    </row>
    <row r="4898" spans="3:65" ht="12" customHeight="1">
      <c r="C4898" s="63"/>
      <c r="AB4898" s="49"/>
      <c r="AF4898" s="44"/>
      <c r="AQ4898" s="44"/>
      <c r="AS4898" s="44"/>
      <c r="BM4898" s="44"/>
    </row>
    <row r="4899" spans="3:65" ht="12" customHeight="1">
      <c r="C4899" s="63"/>
      <c r="AB4899" s="49"/>
      <c r="AF4899" s="44"/>
      <c r="AQ4899" s="44"/>
      <c r="AS4899" s="44"/>
      <c r="BM4899" s="44"/>
    </row>
    <row r="4900" spans="3:65" ht="12" customHeight="1">
      <c r="C4900" s="63"/>
      <c r="AB4900" s="49"/>
      <c r="AF4900" s="44"/>
      <c r="AQ4900" s="44"/>
      <c r="AS4900" s="44"/>
      <c r="BM4900" s="44"/>
    </row>
    <row r="4901" spans="3:65" ht="12" customHeight="1">
      <c r="C4901" s="63"/>
      <c r="AB4901" s="49"/>
      <c r="AF4901" s="44"/>
      <c r="AQ4901" s="44"/>
      <c r="AS4901" s="44"/>
      <c r="BM4901" s="44"/>
    </row>
    <row r="4902" spans="3:65" ht="12" customHeight="1">
      <c r="C4902" s="63"/>
      <c r="AB4902" s="49"/>
      <c r="AF4902" s="44"/>
      <c r="AQ4902" s="44"/>
      <c r="AS4902" s="44"/>
      <c r="BM4902" s="44"/>
    </row>
    <row r="4903" spans="3:65" ht="12" customHeight="1">
      <c r="C4903" s="63"/>
      <c r="AB4903" s="49"/>
      <c r="AF4903" s="44"/>
      <c r="AQ4903" s="44"/>
      <c r="AS4903" s="44"/>
      <c r="BM4903" s="44"/>
    </row>
    <row r="4904" spans="3:65" ht="12" customHeight="1">
      <c r="C4904" s="63"/>
      <c r="AB4904" s="49"/>
      <c r="AF4904" s="44"/>
      <c r="AQ4904" s="44"/>
      <c r="AS4904" s="44"/>
      <c r="BM4904" s="44"/>
    </row>
    <row r="4905" spans="3:65" ht="12" customHeight="1">
      <c r="C4905" s="63"/>
      <c r="AB4905" s="49"/>
      <c r="AF4905" s="44"/>
      <c r="AQ4905" s="44"/>
      <c r="AS4905" s="44"/>
      <c r="BM4905" s="44"/>
    </row>
    <row r="4906" spans="3:65" ht="12" customHeight="1">
      <c r="C4906" s="63"/>
      <c r="AB4906" s="49"/>
      <c r="AF4906" s="44"/>
      <c r="AQ4906" s="44"/>
      <c r="AS4906" s="44"/>
      <c r="BM4906" s="44"/>
    </row>
    <row r="4907" spans="3:65" ht="12" customHeight="1">
      <c r="C4907" s="63"/>
      <c r="AB4907" s="49"/>
      <c r="AF4907" s="44"/>
      <c r="AQ4907" s="44"/>
      <c r="AS4907" s="44"/>
      <c r="BM4907" s="44"/>
    </row>
    <row r="4908" spans="3:65" ht="12" customHeight="1">
      <c r="C4908" s="63"/>
      <c r="AB4908" s="49"/>
      <c r="AF4908" s="44"/>
      <c r="AQ4908" s="44"/>
      <c r="AS4908" s="44"/>
      <c r="BM4908" s="44"/>
    </row>
    <row r="4909" spans="3:65" ht="12" customHeight="1">
      <c r="C4909" s="63"/>
      <c r="AB4909" s="49"/>
      <c r="AF4909" s="44"/>
      <c r="AQ4909" s="44"/>
      <c r="AS4909" s="44"/>
      <c r="BM4909" s="44"/>
    </row>
    <row r="4910" spans="3:65" ht="12" customHeight="1">
      <c r="C4910" s="63"/>
      <c r="AB4910" s="49"/>
      <c r="AF4910" s="44"/>
      <c r="AQ4910" s="44"/>
      <c r="AS4910" s="44"/>
      <c r="BM4910" s="44"/>
    </row>
    <row r="4911" spans="3:65" ht="12" customHeight="1">
      <c r="C4911" s="63"/>
      <c r="AB4911" s="49"/>
      <c r="AF4911" s="44"/>
      <c r="AQ4911" s="44"/>
      <c r="AS4911" s="44"/>
      <c r="BM4911" s="44"/>
    </row>
    <row r="4912" spans="3:65" ht="12" customHeight="1">
      <c r="C4912" s="63"/>
      <c r="AB4912" s="49"/>
      <c r="AF4912" s="44"/>
      <c r="AQ4912" s="44"/>
      <c r="AS4912" s="44"/>
      <c r="BM4912" s="44"/>
    </row>
    <row r="4913" spans="3:65" ht="12" customHeight="1">
      <c r="C4913" s="63"/>
      <c r="AB4913" s="49"/>
      <c r="AF4913" s="44"/>
      <c r="AQ4913" s="44"/>
      <c r="AS4913" s="44"/>
      <c r="BM4913" s="44"/>
    </row>
    <row r="4914" spans="3:65" ht="12" customHeight="1">
      <c r="C4914" s="63"/>
      <c r="AB4914" s="49"/>
      <c r="AF4914" s="44"/>
      <c r="AQ4914" s="44"/>
      <c r="AS4914" s="44"/>
      <c r="BM4914" s="44"/>
    </row>
    <row r="4915" spans="3:65" ht="12" customHeight="1">
      <c r="C4915" s="63"/>
      <c r="AB4915" s="49"/>
      <c r="AF4915" s="44"/>
      <c r="AQ4915" s="44"/>
      <c r="AS4915" s="44"/>
      <c r="BM4915" s="44"/>
    </row>
    <row r="4916" spans="3:65" ht="12" customHeight="1">
      <c r="C4916" s="63"/>
      <c r="AB4916" s="49"/>
      <c r="AF4916" s="44"/>
      <c r="AQ4916" s="44"/>
      <c r="AS4916" s="44"/>
      <c r="BM4916" s="44"/>
    </row>
    <row r="4917" spans="3:65" ht="12" customHeight="1">
      <c r="C4917" s="63"/>
      <c r="AB4917" s="49"/>
      <c r="AF4917" s="44"/>
      <c r="AQ4917" s="44"/>
      <c r="AS4917" s="44"/>
      <c r="BM4917" s="44"/>
    </row>
    <row r="4918" spans="3:65" ht="12" customHeight="1">
      <c r="C4918" s="63"/>
      <c r="AB4918" s="49"/>
      <c r="AF4918" s="44"/>
      <c r="AQ4918" s="44"/>
      <c r="AS4918" s="44"/>
      <c r="BM4918" s="44"/>
    </row>
    <row r="4919" spans="3:65" ht="12" customHeight="1">
      <c r="C4919" s="63"/>
      <c r="AB4919" s="49"/>
      <c r="AF4919" s="44"/>
      <c r="AQ4919" s="44"/>
      <c r="AS4919" s="44"/>
      <c r="BM4919" s="44"/>
    </row>
    <row r="4920" spans="3:65" ht="12" customHeight="1">
      <c r="C4920" s="63"/>
      <c r="AB4920" s="49"/>
      <c r="AF4920" s="44"/>
      <c r="AQ4920" s="44"/>
      <c r="AS4920" s="44"/>
      <c r="BM4920" s="44"/>
    </row>
    <row r="4921" spans="3:65" ht="12" customHeight="1">
      <c r="C4921" s="63"/>
      <c r="AB4921" s="49"/>
      <c r="AF4921" s="44"/>
      <c r="AQ4921" s="44"/>
      <c r="AS4921" s="44"/>
      <c r="BM4921" s="44"/>
    </row>
    <row r="4922" spans="3:65" ht="12" customHeight="1">
      <c r="C4922" s="63"/>
      <c r="AB4922" s="49"/>
      <c r="AF4922" s="44"/>
      <c r="AQ4922" s="44"/>
      <c r="AS4922" s="44"/>
      <c r="BM4922" s="44"/>
    </row>
    <row r="4923" spans="3:65" ht="12" customHeight="1">
      <c r="C4923" s="63"/>
      <c r="AB4923" s="49"/>
      <c r="AF4923" s="44"/>
      <c r="AQ4923" s="44"/>
      <c r="AS4923" s="44"/>
      <c r="BM4923" s="44"/>
    </row>
    <row r="4924" spans="3:65" ht="12" customHeight="1">
      <c r="C4924" s="63"/>
      <c r="AB4924" s="49"/>
      <c r="AF4924" s="44"/>
      <c r="AQ4924" s="44"/>
      <c r="AS4924" s="44"/>
      <c r="BM4924" s="44"/>
    </row>
    <row r="4925" spans="3:65" ht="12" customHeight="1">
      <c r="C4925" s="63"/>
      <c r="AB4925" s="49"/>
      <c r="AF4925" s="44"/>
      <c r="AQ4925" s="44"/>
      <c r="AS4925" s="44"/>
      <c r="BM4925" s="44"/>
    </row>
    <row r="4926" spans="3:65" ht="12" customHeight="1">
      <c r="C4926" s="63"/>
      <c r="AB4926" s="49"/>
      <c r="AF4926" s="44"/>
      <c r="AQ4926" s="44"/>
      <c r="AS4926" s="44"/>
      <c r="BM4926" s="44"/>
    </row>
    <row r="4927" spans="3:65" ht="12" customHeight="1">
      <c r="C4927" s="63"/>
      <c r="AB4927" s="49"/>
      <c r="AF4927" s="44"/>
      <c r="AQ4927" s="44"/>
      <c r="AS4927" s="44"/>
      <c r="BM4927" s="44"/>
    </row>
    <row r="4928" spans="3:65" ht="12" customHeight="1">
      <c r="C4928" s="63"/>
      <c r="AB4928" s="49"/>
      <c r="AF4928" s="44"/>
      <c r="AQ4928" s="44"/>
      <c r="AS4928" s="44"/>
      <c r="BM4928" s="44"/>
    </row>
    <row r="4929" spans="3:65" ht="12" customHeight="1">
      <c r="C4929" s="63"/>
      <c r="AB4929" s="49"/>
      <c r="AF4929" s="44"/>
      <c r="AQ4929" s="44"/>
      <c r="AS4929" s="44"/>
      <c r="BM4929" s="44"/>
    </row>
    <row r="4930" spans="3:65" ht="12" customHeight="1">
      <c r="C4930" s="63"/>
      <c r="AB4930" s="49"/>
      <c r="AF4930" s="44"/>
      <c r="AQ4930" s="44"/>
      <c r="AS4930" s="44"/>
      <c r="BM4930" s="44"/>
    </row>
    <row r="4931" spans="3:65" ht="12" customHeight="1">
      <c r="C4931" s="63"/>
      <c r="AB4931" s="49"/>
      <c r="AF4931" s="44"/>
      <c r="AQ4931" s="44"/>
      <c r="AS4931" s="44"/>
      <c r="BM4931" s="44"/>
    </row>
    <row r="4932" spans="3:65" ht="12" customHeight="1">
      <c r="C4932" s="63"/>
      <c r="AB4932" s="49"/>
      <c r="AF4932" s="44"/>
      <c r="AQ4932" s="44"/>
      <c r="AS4932" s="44"/>
      <c r="BM4932" s="44"/>
    </row>
    <row r="4933" spans="3:65" ht="12" customHeight="1">
      <c r="C4933" s="63"/>
      <c r="AB4933" s="49"/>
      <c r="AF4933" s="44"/>
      <c r="AQ4933" s="44"/>
      <c r="AS4933" s="44"/>
      <c r="BM4933" s="44"/>
    </row>
    <row r="4934" spans="3:65" ht="12" customHeight="1">
      <c r="C4934" s="63"/>
      <c r="AB4934" s="49"/>
      <c r="AF4934" s="44"/>
      <c r="AQ4934" s="44"/>
      <c r="AS4934" s="44"/>
      <c r="BM4934" s="44"/>
    </row>
    <row r="4935" spans="3:65" ht="12" customHeight="1">
      <c r="C4935" s="63"/>
      <c r="AB4935" s="49"/>
      <c r="AF4935" s="44"/>
      <c r="AQ4935" s="44"/>
      <c r="AS4935" s="44"/>
      <c r="BM4935" s="44"/>
    </row>
    <row r="4936" spans="3:65" ht="12" customHeight="1">
      <c r="C4936" s="63"/>
      <c r="AB4936" s="49"/>
      <c r="AF4936" s="44"/>
      <c r="AQ4936" s="44"/>
      <c r="AS4936" s="44"/>
      <c r="BM4936" s="44"/>
    </row>
    <row r="4937" spans="3:65" ht="12" customHeight="1">
      <c r="C4937" s="63"/>
      <c r="AB4937" s="49"/>
      <c r="AF4937" s="44"/>
      <c r="AQ4937" s="44"/>
      <c r="AS4937" s="44"/>
      <c r="BM4937" s="44"/>
    </row>
    <row r="4938" spans="3:65" ht="12" customHeight="1">
      <c r="C4938" s="63"/>
      <c r="AB4938" s="49"/>
      <c r="AF4938" s="44"/>
      <c r="AQ4938" s="44"/>
      <c r="AS4938" s="44"/>
      <c r="BM4938" s="44"/>
    </row>
    <row r="4939" spans="3:65" ht="12" customHeight="1">
      <c r="C4939" s="63"/>
      <c r="AB4939" s="49"/>
      <c r="AF4939" s="44"/>
      <c r="AQ4939" s="44"/>
      <c r="AS4939" s="44"/>
      <c r="BM4939" s="44"/>
    </row>
    <row r="4940" spans="3:65" ht="12" customHeight="1">
      <c r="C4940" s="63"/>
      <c r="AB4940" s="49"/>
      <c r="AF4940" s="44"/>
      <c r="AQ4940" s="44"/>
      <c r="AS4940" s="44"/>
      <c r="BM4940" s="44"/>
    </row>
    <row r="4941" spans="3:65" ht="12" customHeight="1">
      <c r="C4941" s="63"/>
      <c r="AB4941" s="49"/>
      <c r="AF4941" s="44"/>
      <c r="AQ4941" s="44"/>
      <c r="AS4941" s="44"/>
      <c r="BM4941" s="44"/>
    </row>
    <row r="4942" spans="3:65" ht="12" customHeight="1">
      <c r="C4942" s="63"/>
      <c r="AB4942" s="49"/>
      <c r="AF4942" s="44"/>
      <c r="AQ4942" s="44"/>
      <c r="AS4942" s="44"/>
      <c r="BM4942" s="44"/>
    </row>
    <row r="4943" spans="3:65" ht="12" customHeight="1">
      <c r="C4943" s="63"/>
      <c r="AB4943" s="49"/>
      <c r="AF4943" s="44"/>
      <c r="AQ4943" s="44"/>
      <c r="AS4943" s="44"/>
      <c r="BM4943" s="44"/>
    </row>
    <row r="4944" spans="3:65" ht="12" customHeight="1">
      <c r="C4944" s="63"/>
      <c r="AB4944" s="49"/>
      <c r="AF4944" s="44"/>
      <c r="AQ4944" s="44"/>
      <c r="AS4944" s="44"/>
      <c r="BM4944" s="44"/>
    </row>
    <row r="4945" spans="3:65" ht="12" customHeight="1">
      <c r="C4945" s="63"/>
      <c r="AB4945" s="49"/>
      <c r="AF4945" s="44"/>
      <c r="AQ4945" s="44"/>
      <c r="AS4945" s="44"/>
      <c r="BM4945" s="44"/>
    </row>
    <row r="4946" spans="3:65" ht="12" customHeight="1">
      <c r="C4946" s="63"/>
      <c r="AB4946" s="49"/>
      <c r="AF4946" s="44"/>
      <c r="AQ4946" s="44"/>
      <c r="AS4946" s="44"/>
      <c r="BM4946" s="44"/>
    </row>
    <row r="4947" spans="3:65" ht="12" customHeight="1">
      <c r="C4947" s="63"/>
      <c r="AB4947" s="49"/>
      <c r="AF4947" s="44"/>
      <c r="AQ4947" s="44"/>
      <c r="AS4947" s="44"/>
      <c r="BM4947" s="44"/>
    </row>
    <row r="4948" spans="3:65" ht="12" customHeight="1">
      <c r="C4948" s="63"/>
      <c r="AB4948" s="49"/>
      <c r="AF4948" s="44"/>
      <c r="AQ4948" s="44"/>
      <c r="AS4948" s="44"/>
      <c r="BM4948" s="44"/>
    </row>
    <row r="4949" spans="3:65" ht="12" customHeight="1">
      <c r="C4949" s="63"/>
      <c r="AB4949" s="49"/>
      <c r="AF4949" s="44"/>
      <c r="AQ4949" s="44"/>
      <c r="AS4949" s="44"/>
      <c r="BM4949" s="44"/>
    </row>
    <row r="4950" spans="3:65" ht="12" customHeight="1">
      <c r="C4950" s="63"/>
      <c r="AB4950" s="49"/>
      <c r="AF4950" s="44"/>
      <c r="AQ4950" s="44"/>
      <c r="AS4950" s="44"/>
      <c r="BM4950" s="44"/>
    </row>
    <row r="4951" spans="3:65" ht="12" customHeight="1">
      <c r="C4951" s="63"/>
      <c r="AB4951" s="49"/>
      <c r="AF4951" s="44"/>
      <c r="AQ4951" s="44"/>
      <c r="AS4951" s="44"/>
      <c r="BM4951" s="44"/>
    </row>
    <row r="4952" spans="3:65" ht="12" customHeight="1">
      <c r="C4952" s="63"/>
      <c r="AB4952" s="49"/>
      <c r="AF4952" s="44"/>
      <c r="AQ4952" s="44"/>
      <c r="AS4952" s="44"/>
      <c r="BM4952" s="44"/>
    </row>
    <row r="4953" spans="3:65" ht="12" customHeight="1">
      <c r="C4953" s="63"/>
      <c r="AB4953" s="49"/>
      <c r="AF4953" s="44"/>
      <c r="AQ4953" s="44"/>
      <c r="AS4953" s="44"/>
      <c r="BM4953" s="44"/>
    </row>
    <row r="4954" spans="3:65" ht="12" customHeight="1">
      <c r="C4954" s="63"/>
      <c r="AB4954" s="49"/>
      <c r="AF4954" s="44"/>
      <c r="AQ4954" s="44"/>
      <c r="AS4954" s="44"/>
      <c r="BM4954" s="44"/>
    </row>
    <row r="4955" spans="3:65" ht="12" customHeight="1">
      <c r="C4955" s="63"/>
      <c r="AB4955" s="49"/>
      <c r="AF4955" s="44"/>
      <c r="AQ4955" s="44"/>
      <c r="AS4955" s="44"/>
      <c r="BM4955" s="44"/>
    </row>
    <row r="4956" spans="3:65" ht="12" customHeight="1">
      <c r="C4956" s="63"/>
      <c r="AB4956" s="49"/>
      <c r="AF4956" s="44"/>
      <c r="AQ4956" s="44"/>
      <c r="AS4956" s="44"/>
      <c r="BM4956" s="44"/>
    </row>
    <row r="4957" spans="3:65" ht="12" customHeight="1">
      <c r="C4957" s="63"/>
      <c r="AB4957" s="49"/>
      <c r="AF4957" s="44"/>
      <c r="AQ4957" s="44"/>
      <c r="AS4957" s="44"/>
      <c r="BM4957" s="44"/>
    </row>
    <row r="4958" spans="3:65" ht="12" customHeight="1">
      <c r="C4958" s="63"/>
      <c r="AB4958" s="49"/>
      <c r="AF4958" s="44"/>
      <c r="AQ4958" s="44"/>
      <c r="AS4958" s="44"/>
      <c r="BM4958" s="44"/>
    </row>
    <row r="4959" spans="3:65" ht="12" customHeight="1">
      <c r="C4959" s="63"/>
      <c r="AB4959" s="49"/>
      <c r="AF4959" s="44"/>
      <c r="AQ4959" s="44"/>
      <c r="AS4959" s="44"/>
      <c r="BM4959" s="44"/>
    </row>
    <row r="4960" spans="3:65" ht="12" customHeight="1">
      <c r="C4960" s="63"/>
      <c r="AB4960" s="49"/>
      <c r="AF4960" s="44"/>
      <c r="AQ4960" s="44"/>
      <c r="AS4960" s="44"/>
      <c r="BM4960" s="44"/>
    </row>
    <row r="4961" spans="3:65" ht="12" customHeight="1">
      <c r="C4961" s="63"/>
      <c r="AB4961" s="49"/>
      <c r="AF4961" s="44"/>
      <c r="AQ4961" s="44"/>
      <c r="AS4961" s="44"/>
      <c r="BM4961" s="44"/>
    </row>
    <row r="4962" spans="3:65" ht="12" customHeight="1">
      <c r="C4962" s="63"/>
      <c r="AB4962" s="49"/>
      <c r="AF4962" s="44"/>
      <c r="AQ4962" s="44"/>
      <c r="AS4962" s="44"/>
      <c r="BM4962" s="44"/>
    </row>
    <row r="4963" spans="3:65" ht="12" customHeight="1">
      <c r="C4963" s="63"/>
      <c r="AB4963" s="49"/>
      <c r="AF4963" s="44"/>
      <c r="AQ4963" s="44"/>
      <c r="AS4963" s="44"/>
      <c r="BM4963" s="44"/>
    </row>
    <row r="4964" spans="3:65" ht="12" customHeight="1">
      <c r="C4964" s="63"/>
      <c r="AB4964" s="49"/>
      <c r="AF4964" s="44"/>
      <c r="AQ4964" s="44"/>
      <c r="AS4964" s="44"/>
      <c r="BM4964" s="44"/>
    </row>
    <row r="4965" spans="3:65" ht="12" customHeight="1">
      <c r="C4965" s="63"/>
      <c r="AB4965" s="49"/>
      <c r="AF4965" s="44"/>
      <c r="AQ4965" s="44"/>
      <c r="AS4965" s="44"/>
      <c r="BM4965" s="44"/>
    </row>
    <row r="4966" spans="3:65" ht="12" customHeight="1">
      <c r="C4966" s="63"/>
      <c r="AB4966" s="49"/>
      <c r="AF4966" s="44"/>
      <c r="AQ4966" s="44"/>
      <c r="AS4966" s="44"/>
      <c r="BM4966" s="44"/>
    </row>
    <row r="4967" spans="3:65" ht="12" customHeight="1">
      <c r="C4967" s="63"/>
      <c r="AB4967" s="49"/>
      <c r="AF4967" s="44"/>
      <c r="AQ4967" s="44"/>
      <c r="AS4967" s="44"/>
      <c r="BM4967" s="44"/>
    </row>
    <row r="4968" spans="3:65" ht="12" customHeight="1">
      <c r="C4968" s="63"/>
      <c r="AB4968" s="49"/>
      <c r="AF4968" s="44"/>
      <c r="AQ4968" s="44"/>
      <c r="AS4968" s="44"/>
      <c r="BM4968" s="44"/>
    </row>
    <row r="4969" spans="3:65" ht="12" customHeight="1">
      <c r="C4969" s="63"/>
      <c r="AB4969" s="49"/>
      <c r="AF4969" s="44"/>
      <c r="AQ4969" s="44"/>
      <c r="AS4969" s="44"/>
      <c r="BM4969" s="44"/>
    </row>
    <row r="4970" spans="3:65" ht="12" customHeight="1">
      <c r="C4970" s="63"/>
      <c r="AB4970" s="49"/>
      <c r="AF4970" s="44"/>
      <c r="AQ4970" s="44"/>
      <c r="AS4970" s="44"/>
      <c r="BM4970" s="44"/>
    </row>
    <row r="4971" spans="3:65" ht="12" customHeight="1">
      <c r="C4971" s="63"/>
      <c r="AB4971" s="49"/>
      <c r="AF4971" s="44"/>
      <c r="AQ4971" s="44"/>
      <c r="AS4971" s="44"/>
      <c r="BM4971" s="44"/>
    </row>
    <row r="4972" spans="3:65" ht="12" customHeight="1">
      <c r="C4972" s="63"/>
      <c r="AB4972" s="49"/>
      <c r="AF4972" s="44"/>
      <c r="AQ4972" s="44"/>
      <c r="AS4972" s="44"/>
      <c r="BM4972" s="44"/>
    </row>
    <row r="4973" spans="3:65" ht="12" customHeight="1">
      <c r="C4973" s="63"/>
      <c r="AB4973" s="49"/>
      <c r="AF4973" s="44"/>
      <c r="AQ4973" s="44"/>
      <c r="AS4973" s="44"/>
      <c r="BM4973" s="44"/>
    </row>
    <row r="4974" spans="3:65" ht="12" customHeight="1">
      <c r="C4974" s="63"/>
      <c r="AB4974" s="49"/>
      <c r="AF4974" s="44"/>
      <c r="AQ4974" s="44"/>
      <c r="AS4974" s="44"/>
      <c r="BM4974" s="44"/>
    </row>
    <row r="4975" spans="3:65" ht="12" customHeight="1">
      <c r="C4975" s="63"/>
      <c r="AB4975" s="49"/>
      <c r="AF4975" s="44"/>
      <c r="AQ4975" s="44"/>
      <c r="AS4975" s="44"/>
      <c r="BM4975" s="44"/>
    </row>
    <row r="4976" spans="3:65" ht="12" customHeight="1">
      <c r="C4976" s="63"/>
      <c r="AB4976" s="49"/>
      <c r="AF4976" s="44"/>
      <c r="AQ4976" s="44"/>
      <c r="AS4976" s="44"/>
      <c r="BM4976" s="44"/>
    </row>
    <row r="4977" spans="3:65" ht="12" customHeight="1">
      <c r="C4977" s="63"/>
      <c r="AB4977" s="49"/>
      <c r="AF4977" s="44"/>
      <c r="AQ4977" s="44"/>
      <c r="AS4977" s="44"/>
      <c r="BM4977" s="44"/>
    </row>
    <row r="4978" spans="3:65" ht="12" customHeight="1">
      <c r="C4978" s="63"/>
      <c r="AB4978" s="49"/>
      <c r="AF4978" s="44"/>
      <c r="AQ4978" s="44"/>
      <c r="AS4978" s="44"/>
      <c r="BM4978" s="44"/>
    </row>
    <row r="4979" spans="3:65" ht="12" customHeight="1">
      <c r="C4979" s="63"/>
      <c r="AB4979" s="49"/>
      <c r="AF4979" s="44"/>
      <c r="AQ4979" s="44"/>
      <c r="AS4979" s="44"/>
      <c r="BM4979" s="44"/>
    </row>
    <row r="4980" spans="3:65" ht="12" customHeight="1">
      <c r="C4980" s="63"/>
      <c r="AB4980" s="49"/>
      <c r="AF4980" s="44"/>
      <c r="AQ4980" s="44"/>
      <c r="AS4980" s="44"/>
      <c r="BM4980" s="44"/>
    </row>
    <row r="4981" spans="3:65" ht="12" customHeight="1">
      <c r="C4981" s="63"/>
      <c r="AB4981" s="49"/>
      <c r="AF4981" s="44"/>
      <c r="AQ4981" s="44"/>
      <c r="AS4981" s="44"/>
      <c r="BM4981" s="44"/>
    </row>
    <row r="4982" spans="3:65" ht="12" customHeight="1">
      <c r="C4982" s="63"/>
      <c r="AB4982" s="49"/>
      <c r="AF4982" s="44"/>
      <c r="AQ4982" s="44"/>
      <c r="AS4982" s="44"/>
      <c r="BM4982" s="44"/>
    </row>
    <row r="4983" spans="3:65" ht="12" customHeight="1">
      <c r="C4983" s="63"/>
      <c r="AB4983" s="49"/>
      <c r="AF4983" s="44"/>
      <c r="AQ4983" s="44"/>
      <c r="AS4983" s="44"/>
      <c r="BM4983" s="44"/>
    </row>
    <row r="4984" spans="3:65" ht="12" customHeight="1">
      <c r="C4984" s="63"/>
      <c r="AB4984" s="49"/>
      <c r="AF4984" s="44"/>
      <c r="AQ4984" s="44"/>
      <c r="AS4984" s="44"/>
      <c r="BM4984" s="44"/>
    </row>
    <row r="4985" spans="3:65" ht="12" customHeight="1">
      <c r="C4985" s="63"/>
      <c r="AB4985" s="49"/>
      <c r="AF4985" s="44"/>
      <c r="AQ4985" s="44"/>
      <c r="AS4985" s="44"/>
      <c r="BM4985" s="44"/>
    </row>
    <row r="4986" spans="3:65" ht="12" customHeight="1">
      <c r="C4986" s="63"/>
      <c r="AB4986" s="49"/>
      <c r="AF4986" s="44"/>
      <c r="AQ4986" s="44"/>
      <c r="AS4986" s="44"/>
      <c r="BM4986" s="44"/>
    </row>
    <row r="4987" spans="3:65" ht="12" customHeight="1">
      <c r="C4987" s="63"/>
      <c r="AB4987" s="49"/>
      <c r="AF4987" s="44"/>
      <c r="AQ4987" s="44"/>
      <c r="AS4987" s="44"/>
      <c r="BM4987" s="44"/>
    </row>
    <row r="4988" spans="3:65" ht="12" customHeight="1">
      <c r="C4988" s="63"/>
      <c r="AB4988" s="49"/>
      <c r="AF4988" s="44"/>
      <c r="AQ4988" s="44"/>
      <c r="AS4988" s="44"/>
      <c r="BM4988" s="44"/>
    </row>
    <row r="4989" spans="3:65" ht="12" customHeight="1">
      <c r="C4989" s="63"/>
      <c r="AB4989" s="49"/>
      <c r="AF4989" s="44"/>
      <c r="AQ4989" s="44"/>
      <c r="AS4989" s="44"/>
      <c r="BM4989" s="44"/>
    </row>
    <row r="4990" spans="3:65" ht="12" customHeight="1">
      <c r="C4990" s="63"/>
      <c r="AB4990" s="49"/>
      <c r="AF4990" s="44"/>
      <c r="AQ4990" s="44"/>
      <c r="AS4990" s="44"/>
      <c r="BM4990" s="44"/>
    </row>
    <row r="4991" spans="3:65" ht="12" customHeight="1">
      <c r="C4991" s="63"/>
      <c r="AB4991" s="49"/>
      <c r="AF4991" s="44"/>
      <c r="AQ4991" s="44"/>
      <c r="AS4991" s="44"/>
      <c r="BM4991" s="44"/>
    </row>
    <row r="4992" spans="3:65" ht="12" customHeight="1">
      <c r="C4992" s="63"/>
      <c r="AB4992" s="49"/>
      <c r="AF4992" s="44"/>
      <c r="AQ4992" s="44"/>
      <c r="AS4992" s="44"/>
      <c r="BM4992" s="44"/>
    </row>
    <row r="4993" spans="3:65" ht="12" customHeight="1">
      <c r="C4993" s="63"/>
      <c r="AB4993" s="49"/>
      <c r="AF4993" s="44"/>
      <c r="AQ4993" s="44"/>
      <c r="AS4993" s="44"/>
      <c r="BM4993" s="44"/>
    </row>
    <row r="4994" spans="3:65" ht="12" customHeight="1">
      <c r="C4994" s="63"/>
      <c r="AB4994" s="49"/>
      <c r="AF4994" s="44"/>
      <c r="AQ4994" s="44"/>
      <c r="AS4994" s="44"/>
      <c r="BM4994" s="44"/>
    </row>
    <row r="4995" spans="3:65" ht="12" customHeight="1">
      <c r="C4995" s="63"/>
      <c r="AB4995" s="49"/>
      <c r="AF4995" s="44"/>
      <c r="AQ4995" s="44"/>
      <c r="AS4995" s="44"/>
      <c r="BM4995" s="44"/>
    </row>
    <row r="4996" spans="3:65" ht="12" customHeight="1">
      <c r="C4996" s="63"/>
      <c r="AB4996" s="49"/>
      <c r="AF4996" s="44"/>
      <c r="AQ4996" s="44"/>
      <c r="AS4996" s="44"/>
      <c r="BM4996" s="44"/>
    </row>
    <row r="4997" spans="3:65" ht="12" customHeight="1">
      <c r="C4997" s="63"/>
      <c r="AB4997" s="49"/>
      <c r="AF4997" s="44"/>
      <c r="AQ4997" s="44"/>
      <c r="AS4997" s="44"/>
      <c r="BM4997" s="44"/>
    </row>
    <row r="4998" spans="3:65" ht="12" customHeight="1">
      <c r="C4998" s="63"/>
      <c r="AB4998" s="49"/>
      <c r="AF4998" s="44"/>
      <c r="AQ4998" s="44"/>
      <c r="AS4998" s="44"/>
      <c r="BM4998" s="44"/>
    </row>
    <row r="4999" spans="3:65" ht="12" customHeight="1">
      <c r="C4999" s="63"/>
      <c r="AB4999" s="49"/>
      <c r="AF4999" s="44"/>
      <c r="AQ4999" s="44"/>
      <c r="AS4999" s="44"/>
      <c r="BM4999" s="44"/>
    </row>
    <row r="5000" spans="3:65" ht="12" customHeight="1">
      <c r="C5000" s="63"/>
      <c r="AB5000" s="49"/>
      <c r="AF5000" s="44"/>
      <c r="AQ5000" s="44"/>
      <c r="AS5000" s="44"/>
      <c r="BM5000" s="44"/>
    </row>
    <row r="5001" spans="3:65" ht="12" customHeight="1">
      <c r="C5001" s="63"/>
      <c r="AB5001" s="49"/>
      <c r="AF5001" s="44"/>
      <c r="AQ5001" s="44"/>
      <c r="AS5001" s="44"/>
      <c r="BM5001" s="44"/>
    </row>
    <row r="5002" spans="3:65" ht="12" customHeight="1">
      <c r="C5002" s="63"/>
      <c r="AB5002" s="49"/>
      <c r="AF5002" s="44"/>
      <c r="AQ5002" s="44"/>
      <c r="AS5002" s="44"/>
      <c r="BM5002" s="44"/>
    </row>
    <row r="5003" spans="3:65" ht="12" customHeight="1">
      <c r="C5003" s="63"/>
      <c r="AB5003" s="49"/>
      <c r="AF5003" s="44"/>
      <c r="AQ5003" s="44"/>
      <c r="AS5003" s="44"/>
      <c r="BM5003" s="44"/>
    </row>
    <row r="5004" spans="3:65" ht="12" customHeight="1">
      <c r="C5004" s="63"/>
      <c r="AB5004" s="49"/>
      <c r="AF5004" s="44"/>
      <c r="AQ5004" s="44"/>
      <c r="AS5004" s="44"/>
      <c r="BM5004" s="44"/>
    </row>
    <row r="5005" spans="3:65" ht="12" customHeight="1">
      <c r="C5005" s="63"/>
      <c r="AB5005" s="49"/>
      <c r="AF5005" s="44"/>
      <c r="AQ5005" s="44"/>
      <c r="AS5005" s="44"/>
      <c r="BM5005" s="44"/>
    </row>
    <row r="5006" spans="3:65" ht="12" customHeight="1">
      <c r="C5006" s="63"/>
      <c r="AB5006" s="49"/>
      <c r="AF5006" s="44"/>
      <c r="AQ5006" s="44"/>
      <c r="AS5006" s="44"/>
      <c r="BM5006" s="44"/>
    </row>
    <row r="5007" spans="3:65" ht="12" customHeight="1">
      <c r="C5007" s="63"/>
      <c r="AB5007" s="49"/>
      <c r="AF5007" s="44"/>
      <c r="AQ5007" s="44"/>
      <c r="AS5007" s="44"/>
      <c r="BM5007" s="44"/>
    </row>
    <row r="5008" spans="3:65" ht="12" customHeight="1">
      <c r="C5008" s="63"/>
      <c r="AB5008" s="49"/>
      <c r="AF5008" s="44"/>
      <c r="AQ5008" s="44"/>
      <c r="AS5008" s="44"/>
      <c r="BM5008" s="44"/>
    </row>
    <row r="5009" spans="3:65" ht="12" customHeight="1">
      <c r="C5009" s="63"/>
      <c r="AB5009" s="49"/>
      <c r="AF5009" s="44"/>
      <c r="AQ5009" s="44"/>
      <c r="AS5009" s="44"/>
      <c r="BM5009" s="44"/>
    </row>
    <row r="5010" spans="3:65" ht="12" customHeight="1">
      <c r="C5010" s="63"/>
      <c r="AB5010" s="49"/>
      <c r="AF5010" s="44"/>
      <c r="AQ5010" s="44"/>
      <c r="AS5010" s="44"/>
      <c r="BM5010" s="44"/>
    </row>
    <row r="5011" spans="3:65" ht="12" customHeight="1">
      <c r="C5011" s="63"/>
      <c r="AB5011" s="49"/>
      <c r="AF5011" s="44"/>
      <c r="AQ5011" s="44"/>
      <c r="AS5011" s="44"/>
      <c r="BM5011" s="44"/>
    </row>
    <row r="5012" spans="3:65" ht="12" customHeight="1">
      <c r="C5012" s="63"/>
      <c r="AB5012" s="49"/>
      <c r="AF5012" s="44"/>
      <c r="AQ5012" s="44"/>
      <c r="AS5012" s="44"/>
      <c r="BM5012" s="44"/>
    </row>
    <row r="5013" spans="3:65" ht="12" customHeight="1">
      <c r="C5013" s="63"/>
      <c r="AB5013" s="49"/>
      <c r="AF5013" s="44"/>
      <c r="AQ5013" s="44"/>
      <c r="AS5013" s="44"/>
      <c r="BM5013" s="44"/>
    </row>
    <row r="5014" spans="3:65" ht="12" customHeight="1">
      <c r="C5014" s="63"/>
      <c r="AB5014" s="49"/>
      <c r="AF5014" s="44"/>
      <c r="AQ5014" s="44"/>
      <c r="AS5014" s="44"/>
      <c r="BM5014" s="44"/>
    </row>
    <row r="5015" spans="3:65" ht="12" customHeight="1">
      <c r="C5015" s="63"/>
      <c r="AB5015" s="49"/>
      <c r="AF5015" s="44"/>
      <c r="AQ5015" s="44"/>
      <c r="AS5015" s="44"/>
      <c r="BM5015" s="44"/>
    </row>
    <row r="5016" spans="3:65" ht="12" customHeight="1">
      <c r="C5016" s="63"/>
      <c r="AB5016" s="49"/>
      <c r="AF5016" s="44"/>
      <c r="AQ5016" s="44"/>
      <c r="AS5016" s="44"/>
      <c r="BM5016" s="44"/>
    </row>
    <row r="5017" spans="3:65" ht="12" customHeight="1">
      <c r="C5017" s="63"/>
      <c r="AB5017" s="49"/>
      <c r="AF5017" s="44"/>
      <c r="AQ5017" s="44"/>
      <c r="AS5017" s="44"/>
      <c r="BM5017" s="44"/>
    </row>
    <row r="5018" spans="3:65" ht="12" customHeight="1">
      <c r="C5018" s="63"/>
      <c r="AB5018" s="49"/>
      <c r="AF5018" s="44"/>
      <c r="AQ5018" s="44"/>
      <c r="AS5018" s="44"/>
      <c r="BM5018" s="44"/>
    </row>
    <row r="5019" spans="3:65" ht="12" customHeight="1">
      <c r="C5019" s="63"/>
      <c r="AB5019" s="49"/>
      <c r="AF5019" s="44"/>
      <c r="AQ5019" s="44"/>
      <c r="AS5019" s="44"/>
      <c r="BM5019" s="44"/>
    </row>
    <row r="5020" spans="3:65" ht="12" customHeight="1">
      <c r="C5020" s="63"/>
      <c r="AB5020" s="49"/>
      <c r="AF5020" s="44"/>
      <c r="AQ5020" s="44"/>
      <c r="AS5020" s="44"/>
      <c r="BM5020" s="44"/>
    </row>
    <row r="5021" spans="3:65" ht="12" customHeight="1">
      <c r="C5021" s="63"/>
      <c r="AB5021" s="49"/>
      <c r="AF5021" s="44"/>
      <c r="AQ5021" s="44"/>
      <c r="AS5021" s="44"/>
      <c r="BM5021" s="44"/>
    </row>
    <row r="5022" spans="3:65" ht="12" customHeight="1">
      <c r="C5022" s="63"/>
      <c r="AB5022" s="49"/>
      <c r="AF5022" s="44"/>
      <c r="AQ5022" s="44"/>
      <c r="AS5022" s="44"/>
      <c r="BM5022" s="44"/>
    </row>
    <row r="5023" spans="3:65" ht="12" customHeight="1">
      <c r="C5023" s="63"/>
      <c r="AB5023" s="49"/>
      <c r="AF5023" s="44"/>
      <c r="AQ5023" s="44"/>
      <c r="AS5023" s="44"/>
      <c r="BM5023" s="44"/>
    </row>
    <row r="5024" spans="3:65" ht="12" customHeight="1">
      <c r="C5024" s="63"/>
      <c r="AB5024" s="49"/>
      <c r="AF5024" s="44"/>
      <c r="AQ5024" s="44"/>
      <c r="AS5024" s="44"/>
      <c r="BM5024" s="44"/>
    </row>
    <row r="5025" spans="3:65" ht="12" customHeight="1">
      <c r="C5025" s="63"/>
      <c r="AB5025" s="49"/>
      <c r="AF5025" s="44"/>
      <c r="AQ5025" s="44"/>
      <c r="AS5025" s="44"/>
      <c r="BM5025" s="44"/>
    </row>
    <row r="5026" spans="3:65" ht="12" customHeight="1">
      <c r="C5026" s="63"/>
      <c r="AB5026" s="49"/>
      <c r="AF5026" s="44"/>
      <c r="AQ5026" s="44"/>
      <c r="AS5026" s="44"/>
      <c r="BM5026" s="44"/>
    </row>
    <row r="5027" spans="3:65" ht="12" customHeight="1">
      <c r="C5027" s="63"/>
      <c r="AB5027" s="49"/>
      <c r="AF5027" s="44"/>
      <c r="AQ5027" s="44"/>
      <c r="AS5027" s="44"/>
      <c r="BM5027" s="44"/>
    </row>
    <row r="5028" spans="3:65" ht="12" customHeight="1">
      <c r="C5028" s="63"/>
      <c r="AB5028" s="49"/>
      <c r="AF5028" s="44"/>
      <c r="AQ5028" s="44"/>
      <c r="AS5028" s="44"/>
      <c r="BM5028" s="44"/>
    </row>
    <row r="5029" spans="3:65" ht="12" customHeight="1">
      <c r="C5029" s="63"/>
      <c r="AB5029" s="49"/>
      <c r="AF5029" s="44"/>
      <c r="AQ5029" s="44"/>
      <c r="AS5029" s="44"/>
      <c r="BM5029" s="44"/>
    </row>
    <row r="5030" spans="3:65" ht="12" customHeight="1">
      <c r="C5030" s="63"/>
      <c r="AB5030" s="49"/>
      <c r="AF5030" s="44"/>
      <c r="AQ5030" s="44"/>
      <c r="AS5030" s="44"/>
      <c r="BM5030" s="44"/>
    </row>
    <row r="5031" spans="3:65" ht="12" customHeight="1">
      <c r="C5031" s="63"/>
      <c r="AB5031" s="49"/>
      <c r="AF5031" s="44"/>
      <c r="AQ5031" s="44"/>
      <c r="AS5031" s="44"/>
      <c r="BM5031" s="44"/>
    </row>
    <row r="5032" spans="3:65" ht="12" customHeight="1">
      <c r="C5032" s="63"/>
      <c r="AB5032" s="49"/>
      <c r="AF5032" s="44"/>
      <c r="AQ5032" s="44"/>
      <c r="AS5032" s="44"/>
      <c r="BM5032" s="44"/>
    </row>
    <row r="5033" spans="3:65" ht="12" customHeight="1">
      <c r="C5033" s="63"/>
      <c r="AB5033" s="49"/>
      <c r="AF5033" s="44"/>
      <c r="AQ5033" s="44"/>
      <c r="AS5033" s="44"/>
      <c r="BM5033" s="44"/>
    </row>
    <row r="5034" spans="3:65" ht="12" customHeight="1">
      <c r="C5034" s="63"/>
      <c r="AB5034" s="49"/>
      <c r="AF5034" s="44"/>
      <c r="AQ5034" s="44"/>
      <c r="AS5034" s="44"/>
      <c r="BM5034" s="44"/>
    </row>
    <row r="5035" spans="3:65" ht="12" customHeight="1">
      <c r="C5035" s="63"/>
      <c r="AB5035" s="49"/>
      <c r="AF5035" s="44"/>
      <c r="AQ5035" s="44"/>
      <c r="AS5035" s="44"/>
      <c r="BM5035" s="44"/>
    </row>
    <row r="5036" spans="3:65" ht="12" customHeight="1">
      <c r="C5036" s="63"/>
      <c r="AB5036" s="49"/>
      <c r="AF5036" s="44"/>
      <c r="AQ5036" s="44"/>
      <c r="AS5036" s="44"/>
      <c r="BM5036" s="44"/>
    </row>
    <row r="5037" spans="3:65" ht="12" customHeight="1">
      <c r="C5037" s="63"/>
      <c r="AB5037" s="49"/>
      <c r="AF5037" s="44"/>
      <c r="AQ5037" s="44"/>
      <c r="AS5037" s="44"/>
      <c r="BM5037" s="44"/>
    </row>
    <row r="5038" spans="3:65" ht="12" customHeight="1">
      <c r="C5038" s="63"/>
      <c r="AB5038" s="49"/>
      <c r="AF5038" s="44"/>
      <c r="AQ5038" s="44"/>
      <c r="AS5038" s="44"/>
      <c r="BM5038" s="44"/>
    </row>
    <row r="5039" spans="3:65" ht="12" customHeight="1">
      <c r="C5039" s="63"/>
      <c r="AB5039" s="49"/>
      <c r="AF5039" s="44"/>
      <c r="AQ5039" s="44"/>
      <c r="AS5039" s="44"/>
      <c r="BM5039" s="44"/>
    </row>
    <row r="5040" spans="3:65" ht="12" customHeight="1">
      <c r="C5040" s="63"/>
      <c r="AB5040" s="49"/>
      <c r="AF5040" s="44"/>
      <c r="AQ5040" s="44"/>
      <c r="AS5040" s="44"/>
      <c r="BM5040" s="44"/>
    </row>
    <row r="5041" spans="3:65" ht="12" customHeight="1">
      <c r="C5041" s="63"/>
      <c r="AB5041" s="49"/>
      <c r="AF5041" s="44"/>
      <c r="AQ5041" s="44"/>
      <c r="AS5041" s="44"/>
      <c r="BM5041" s="44"/>
    </row>
    <row r="5042" spans="3:65" ht="12" customHeight="1">
      <c r="C5042" s="63"/>
      <c r="AB5042" s="49"/>
      <c r="AF5042" s="44"/>
      <c r="AQ5042" s="44"/>
      <c r="AS5042" s="44"/>
      <c r="BM5042" s="44"/>
    </row>
    <row r="5043" spans="3:65" ht="12" customHeight="1">
      <c r="C5043" s="63"/>
      <c r="AB5043" s="49"/>
      <c r="AF5043" s="44"/>
      <c r="AQ5043" s="44"/>
      <c r="AS5043" s="44"/>
      <c r="BM5043" s="44"/>
    </row>
    <row r="5044" spans="3:65" ht="12" customHeight="1">
      <c r="C5044" s="63"/>
      <c r="AB5044" s="49"/>
      <c r="AF5044" s="44"/>
      <c r="AQ5044" s="44"/>
      <c r="AS5044" s="44"/>
      <c r="BM5044" s="44"/>
    </row>
    <row r="5045" spans="3:65" ht="12" customHeight="1">
      <c r="C5045" s="63"/>
      <c r="AB5045" s="49"/>
      <c r="AF5045" s="44"/>
      <c r="AQ5045" s="44"/>
      <c r="AS5045" s="44"/>
      <c r="BM5045" s="44"/>
    </row>
    <row r="5046" spans="3:65" ht="12" customHeight="1">
      <c r="C5046" s="63"/>
      <c r="AB5046" s="49"/>
      <c r="AF5046" s="44"/>
      <c r="AQ5046" s="44"/>
      <c r="AS5046" s="44"/>
      <c r="BM5046" s="44"/>
    </row>
    <row r="5047" spans="3:65" ht="12" customHeight="1">
      <c r="C5047" s="63"/>
      <c r="AB5047" s="49"/>
      <c r="AF5047" s="44"/>
      <c r="AQ5047" s="44"/>
      <c r="AS5047" s="44"/>
      <c r="BM5047" s="44"/>
    </row>
    <row r="5048" spans="3:65" ht="12" customHeight="1">
      <c r="C5048" s="63"/>
      <c r="AB5048" s="49"/>
      <c r="AF5048" s="44"/>
      <c r="AQ5048" s="44"/>
      <c r="AS5048" s="44"/>
      <c r="BM5048" s="44"/>
    </row>
    <row r="5049" spans="3:65" ht="12" customHeight="1">
      <c r="C5049" s="63"/>
      <c r="AB5049" s="49"/>
      <c r="AF5049" s="44"/>
      <c r="AQ5049" s="44"/>
      <c r="AS5049" s="44"/>
      <c r="BM5049" s="44"/>
    </row>
    <row r="5050" spans="3:65" ht="12" customHeight="1">
      <c r="C5050" s="63"/>
      <c r="AB5050" s="49"/>
      <c r="AF5050" s="44"/>
      <c r="AQ5050" s="44"/>
      <c r="AS5050" s="44"/>
      <c r="BM5050" s="44"/>
    </row>
    <row r="5051" spans="3:65" ht="12" customHeight="1">
      <c r="C5051" s="63"/>
      <c r="AB5051" s="49"/>
      <c r="AF5051" s="44"/>
      <c r="AQ5051" s="44"/>
      <c r="AS5051" s="44"/>
      <c r="BM5051" s="44"/>
    </row>
    <row r="5052" spans="3:65" ht="12" customHeight="1">
      <c r="C5052" s="63"/>
      <c r="AB5052" s="49"/>
      <c r="AF5052" s="44"/>
      <c r="AQ5052" s="44"/>
      <c r="AS5052" s="44"/>
      <c r="BM5052" s="44"/>
    </row>
    <row r="5053" spans="3:65" ht="12" customHeight="1">
      <c r="C5053" s="63"/>
      <c r="AB5053" s="49"/>
      <c r="AF5053" s="44"/>
      <c r="AQ5053" s="44"/>
      <c r="AS5053" s="44"/>
      <c r="BM5053" s="44"/>
    </row>
    <row r="5054" spans="3:65" ht="12" customHeight="1">
      <c r="C5054" s="63"/>
      <c r="AB5054" s="49"/>
      <c r="AF5054" s="44"/>
      <c r="AQ5054" s="44"/>
      <c r="AS5054" s="44"/>
      <c r="BM5054" s="44"/>
    </row>
    <row r="5055" spans="3:65" ht="12" customHeight="1">
      <c r="C5055" s="63"/>
      <c r="AB5055" s="49"/>
      <c r="AF5055" s="44"/>
      <c r="AQ5055" s="44"/>
      <c r="AS5055" s="44"/>
      <c r="BM5055" s="44"/>
    </row>
    <row r="5056" spans="3:65" ht="12" customHeight="1">
      <c r="C5056" s="63"/>
      <c r="AB5056" s="49"/>
      <c r="AF5056" s="44"/>
      <c r="AQ5056" s="44"/>
      <c r="AS5056" s="44"/>
      <c r="BM5056" s="44"/>
    </row>
    <row r="5057" spans="3:65" ht="12" customHeight="1">
      <c r="C5057" s="63"/>
      <c r="AB5057" s="49"/>
      <c r="AF5057" s="44"/>
      <c r="AQ5057" s="44"/>
      <c r="AS5057" s="44"/>
      <c r="BM5057" s="44"/>
    </row>
    <row r="5058" spans="3:65" ht="12" customHeight="1">
      <c r="C5058" s="63"/>
      <c r="AB5058" s="49"/>
      <c r="AF5058" s="44"/>
      <c r="AQ5058" s="44"/>
      <c r="AS5058" s="44"/>
      <c r="BM5058" s="44"/>
    </row>
    <row r="5059" spans="3:65" ht="12" customHeight="1">
      <c r="C5059" s="63"/>
      <c r="AB5059" s="49"/>
      <c r="AF5059" s="44"/>
      <c r="AQ5059" s="44"/>
      <c r="AS5059" s="44"/>
      <c r="BM5059" s="44"/>
    </row>
    <row r="5060" spans="3:65" ht="12" customHeight="1">
      <c r="C5060" s="63"/>
      <c r="AB5060" s="49"/>
      <c r="AF5060" s="44"/>
      <c r="AQ5060" s="44"/>
      <c r="AS5060" s="44"/>
      <c r="BM5060" s="44"/>
    </row>
    <row r="5061" spans="3:65" ht="12" customHeight="1">
      <c r="C5061" s="63"/>
      <c r="AB5061" s="49"/>
      <c r="AF5061" s="44"/>
      <c r="AQ5061" s="44"/>
      <c r="AS5061" s="44"/>
      <c r="BM5061" s="44"/>
    </row>
    <row r="5062" spans="3:65" ht="12" customHeight="1">
      <c r="C5062" s="63"/>
      <c r="AB5062" s="49"/>
      <c r="AF5062" s="44"/>
      <c r="AQ5062" s="44"/>
      <c r="AS5062" s="44"/>
      <c r="BM5062" s="44"/>
    </row>
    <row r="5063" spans="3:65" ht="12" customHeight="1">
      <c r="C5063" s="63"/>
      <c r="AB5063" s="49"/>
      <c r="AF5063" s="44"/>
      <c r="AQ5063" s="44"/>
      <c r="AS5063" s="44"/>
      <c r="BM5063" s="44"/>
    </row>
    <row r="5064" spans="3:65" ht="12" customHeight="1">
      <c r="C5064" s="63"/>
      <c r="AB5064" s="49"/>
      <c r="AF5064" s="44"/>
      <c r="AQ5064" s="44"/>
      <c r="AS5064" s="44"/>
      <c r="BM5064" s="44"/>
    </row>
    <row r="5065" spans="3:65" ht="12" customHeight="1">
      <c r="C5065" s="63"/>
      <c r="AB5065" s="49"/>
      <c r="AF5065" s="44"/>
      <c r="AQ5065" s="44"/>
      <c r="AS5065" s="44"/>
      <c r="BM5065" s="44"/>
    </row>
    <row r="5066" spans="3:65" ht="12" customHeight="1">
      <c r="C5066" s="63"/>
      <c r="AB5066" s="49"/>
      <c r="AF5066" s="44"/>
      <c r="AQ5066" s="44"/>
      <c r="AS5066" s="44"/>
      <c r="BM5066" s="44"/>
    </row>
    <row r="5067" spans="3:65" ht="12" customHeight="1">
      <c r="C5067" s="63"/>
      <c r="AB5067" s="49"/>
      <c r="AF5067" s="44"/>
      <c r="AQ5067" s="44"/>
      <c r="AS5067" s="44"/>
      <c r="BM5067" s="44"/>
    </row>
    <row r="5068" spans="3:65" ht="12" customHeight="1">
      <c r="C5068" s="63"/>
      <c r="AB5068" s="49"/>
      <c r="AF5068" s="44"/>
      <c r="AQ5068" s="44"/>
      <c r="AS5068" s="44"/>
      <c r="BM5068" s="44"/>
    </row>
    <row r="5069" spans="3:65" ht="12" customHeight="1">
      <c r="C5069" s="63"/>
      <c r="AB5069" s="49"/>
      <c r="AF5069" s="44"/>
      <c r="AQ5069" s="44"/>
      <c r="AS5069" s="44"/>
      <c r="BM5069" s="44"/>
    </row>
    <row r="5070" spans="3:65" ht="12" customHeight="1">
      <c r="C5070" s="63"/>
      <c r="AB5070" s="49"/>
      <c r="AF5070" s="44"/>
      <c r="AQ5070" s="44"/>
      <c r="AS5070" s="44"/>
      <c r="BM5070" s="44"/>
    </row>
    <row r="5071" spans="3:65" ht="12" customHeight="1">
      <c r="C5071" s="63"/>
      <c r="AB5071" s="49"/>
      <c r="AF5071" s="44"/>
      <c r="AQ5071" s="44"/>
      <c r="AS5071" s="44"/>
      <c r="BM5071" s="44"/>
    </row>
    <row r="5072" spans="3:65" ht="12" customHeight="1">
      <c r="C5072" s="63"/>
      <c r="AB5072" s="49"/>
      <c r="AF5072" s="44"/>
      <c r="AQ5072" s="44"/>
      <c r="AS5072" s="44"/>
      <c r="BM5072" s="44"/>
    </row>
    <row r="5073" spans="3:65" ht="12" customHeight="1">
      <c r="C5073" s="63"/>
      <c r="AB5073" s="49"/>
      <c r="AF5073" s="44"/>
      <c r="AQ5073" s="44"/>
      <c r="AS5073" s="44"/>
      <c r="BM5073" s="44"/>
    </row>
    <row r="5074" spans="3:65" ht="12" customHeight="1">
      <c r="C5074" s="63"/>
      <c r="AB5074" s="49"/>
      <c r="AF5074" s="44"/>
      <c r="AQ5074" s="44"/>
      <c r="AS5074" s="44"/>
      <c r="BM5074" s="44"/>
    </row>
    <row r="5075" spans="3:65" ht="12" customHeight="1">
      <c r="C5075" s="63"/>
      <c r="AB5075" s="49"/>
      <c r="AF5075" s="44"/>
      <c r="AQ5075" s="44"/>
      <c r="AS5075" s="44"/>
      <c r="BM5075" s="44"/>
    </row>
    <row r="5076" spans="3:65" ht="12" customHeight="1">
      <c r="C5076" s="63"/>
      <c r="AB5076" s="49"/>
      <c r="AF5076" s="44"/>
      <c r="AQ5076" s="44"/>
      <c r="AS5076" s="44"/>
      <c r="BM5076" s="44"/>
    </row>
    <row r="5077" spans="3:65" ht="12" customHeight="1">
      <c r="C5077" s="63"/>
      <c r="AB5077" s="49"/>
      <c r="AF5077" s="44"/>
      <c r="AQ5077" s="44"/>
      <c r="AS5077" s="44"/>
      <c r="BM5077" s="44"/>
    </row>
    <row r="5078" spans="3:65" ht="12" customHeight="1">
      <c r="C5078" s="63"/>
      <c r="AB5078" s="49"/>
      <c r="AF5078" s="44"/>
      <c r="AQ5078" s="44"/>
      <c r="AS5078" s="44"/>
      <c r="BM5078" s="44"/>
    </row>
    <row r="5079" spans="3:65" ht="12" customHeight="1">
      <c r="C5079" s="63"/>
      <c r="AB5079" s="49"/>
      <c r="AF5079" s="44"/>
      <c r="AQ5079" s="44"/>
      <c r="AS5079" s="44"/>
      <c r="BM5079" s="44"/>
    </row>
    <row r="5080" spans="3:65" ht="12" customHeight="1">
      <c r="C5080" s="63"/>
      <c r="AB5080" s="49"/>
      <c r="AF5080" s="44"/>
      <c r="AQ5080" s="44"/>
      <c r="AS5080" s="44"/>
      <c r="BM5080" s="44"/>
    </row>
    <row r="5081" spans="3:65" ht="12" customHeight="1">
      <c r="C5081" s="63"/>
      <c r="AB5081" s="49"/>
      <c r="AF5081" s="44"/>
      <c r="AQ5081" s="44"/>
      <c r="AS5081" s="44"/>
      <c r="BM5081" s="44"/>
    </row>
    <row r="5082" spans="3:65" ht="12" customHeight="1">
      <c r="C5082" s="63"/>
      <c r="AB5082" s="49"/>
      <c r="AF5082" s="44"/>
      <c r="AQ5082" s="44"/>
      <c r="AS5082" s="44"/>
      <c r="BM5082" s="44"/>
    </row>
    <row r="5083" spans="3:65" ht="12" customHeight="1">
      <c r="C5083" s="63"/>
      <c r="AB5083" s="49"/>
      <c r="AF5083" s="44"/>
      <c r="AQ5083" s="44"/>
      <c r="AS5083" s="44"/>
      <c r="BM5083" s="44"/>
    </row>
    <row r="5084" spans="3:65" ht="12" customHeight="1">
      <c r="C5084" s="63"/>
      <c r="AB5084" s="49"/>
      <c r="AF5084" s="44"/>
      <c r="AQ5084" s="44"/>
      <c r="AS5084" s="44"/>
      <c r="BM5084" s="44"/>
    </row>
    <row r="5085" spans="3:65" ht="12" customHeight="1">
      <c r="C5085" s="63"/>
      <c r="AB5085" s="49"/>
      <c r="AF5085" s="44"/>
      <c r="AQ5085" s="44"/>
      <c r="AS5085" s="44"/>
      <c r="BM5085" s="44"/>
    </row>
    <row r="5086" spans="3:65" ht="12" customHeight="1">
      <c r="C5086" s="63"/>
      <c r="AB5086" s="49"/>
      <c r="AF5086" s="44"/>
      <c r="AQ5086" s="44"/>
      <c r="AS5086" s="44"/>
      <c r="BM5086" s="44"/>
    </row>
    <row r="5087" spans="3:65" ht="12" customHeight="1">
      <c r="C5087" s="63"/>
      <c r="AB5087" s="49"/>
      <c r="AF5087" s="44"/>
      <c r="AQ5087" s="44"/>
      <c r="AS5087" s="44"/>
      <c r="BM5087" s="44"/>
    </row>
    <row r="5088" spans="3:65" ht="12" customHeight="1">
      <c r="C5088" s="63"/>
      <c r="AB5088" s="49"/>
      <c r="AF5088" s="44"/>
      <c r="AQ5088" s="44"/>
      <c r="AS5088" s="44"/>
      <c r="BM5088" s="44"/>
    </row>
    <row r="5089" spans="3:65" ht="12" customHeight="1">
      <c r="C5089" s="63"/>
      <c r="AB5089" s="49"/>
      <c r="AF5089" s="44"/>
      <c r="AQ5089" s="44"/>
      <c r="AS5089" s="44"/>
      <c r="BM5089" s="44"/>
    </row>
    <row r="5090" spans="3:65" ht="12" customHeight="1">
      <c r="C5090" s="63"/>
      <c r="AB5090" s="49"/>
      <c r="AF5090" s="44"/>
      <c r="AQ5090" s="44"/>
      <c r="AS5090" s="44"/>
      <c r="BM5090" s="44"/>
    </row>
    <row r="5091" spans="3:65" ht="12" customHeight="1">
      <c r="C5091" s="63"/>
      <c r="AB5091" s="49"/>
      <c r="AF5091" s="44"/>
      <c r="AQ5091" s="44"/>
      <c r="AS5091" s="44"/>
      <c r="BM5091" s="44"/>
    </row>
    <row r="5092" spans="3:65" ht="12" customHeight="1">
      <c r="C5092" s="63"/>
      <c r="AB5092" s="49"/>
      <c r="AF5092" s="44"/>
      <c r="AQ5092" s="44"/>
      <c r="AS5092" s="44"/>
      <c r="BM5092" s="44"/>
    </row>
    <row r="5093" spans="3:65" ht="12" customHeight="1">
      <c r="C5093" s="63"/>
      <c r="AB5093" s="49"/>
      <c r="AF5093" s="44"/>
      <c r="AQ5093" s="44"/>
      <c r="AS5093" s="44"/>
      <c r="BM5093" s="44"/>
    </row>
    <row r="5094" spans="3:65" ht="12" customHeight="1">
      <c r="C5094" s="63"/>
      <c r="AB5094" s="49"/>
      <c r="AF5094" s="44"/>
      <c r="AQ5094" s="44"/>
      <c r="AS5094" s="44"/>
      <c r="BM5094" s="44"/>
    </row>
    <row r="5095" spans="3:65" ht="12" customHeight="1">
      <c r="C5095" s="63"/>
      <c r="AB5095" s="49"/>
      <c r="AF5095" s="44"/>
      <c r="AQ5095" s="44"/>
      <c r="AS5095" s="44"/>
      <c r="BM5095" s="44"/>
    </row>
    <row r="5096" spans="3:65" ht="12" customHeight="1">
      <c r="C5096" s="63"/>
      <c r="AB5096" s="49"/>
      <c r="AF5096" s="44"/>
      <c r="AQ5096" s="44"/>
      <c r="AS5096" s="44"/>
      <c r="BM5096" s="44"/>
    </row>
    <row r="5097" spans="3:65" ht="12" customHeight="1">
      <c r="C5097" s="63"/>
      <c r="AB5097" s="49"/>
      <c r="AF5097" s="44"/>
      <c r="AQ5097" s="44"/>
      <c r="AS5097" s="44"/>
      <c r="BM5097" s="44"/>
    </row>
    <row r="5098" spans="3:65" ht="12" customHeight="1">
      <c r="C5098" s="63"/>
      <c r="AB5098" s="49"/>
      <c r="AF5098" s="44"/>
      <c r="AQ5098" s="44"/>
      <c r="AS5098" s="44"/>
      <c r="BM5098" s="44"/>
    </row>
    <row r="5099" spans="3:65" ht="12" customHeight="1">
      <c r="C5099" s="63"/>
      <c r="AB5099" s="49"/>
      <c r="AF5099" s="44"/>
      <c r="AQ5099" s="44"/>
      <c r="AS5099" s="44"/>
      <c r="BM5099" s="44"/>
    </row>
    <row r="5100" spans="3:65" ht="12" customHeight="1">
      <c r="C5100" s="63"/>
      <c r="AB5100" s="49"/>
      <c r="AF5100" s="44"/>
      <c r="AQ5100" s="44"/>
      <c r="AS5100" s="44"/>
      <c r="BM5100" s="44"/>
    </row>
    <row r="5101" spans="3:65" ht="12" customHeight="1">
      <c r="C5101" s="63"/>
      <c r="AB5101" s="49"/>
      <c r="AF5101" s="44"/>
      <c r="AQ5101" s="44"/>
      <c r="AS5101" s="44"/>
      <c r="BM5101" s="44"/>
    </row>
    <row r="5102" spans="3:65" ht="12" customHeight="1">
      <c r="C5102" s="63"/>
      <c r="AB5102" s="49"/>
      <c r="AF5102" s="44"/>
      <c r="AQ5102" s="44"/>
      <c r="AS5102" s="44"/>
      <c r="BM5102" s="44"/>
    </row>
    <row r="5103" spans="3:65" ht="12" customHeight="1">
      <c r="C5103" s="63"/>
      <c r="AB5103" s="49"/>
      <c r="AF5103" s="44"/>
      <c r="AQ5103" s="44"/>
      <c r="AS5103" s="44"/>
      <c r="BM5103" s="44"/>
    </row>
    <row r="5104" spans="3:65" ht="12" customHeight="1">
      <c r="C5104" s="63"/>
      <c r="AB5104" s="49"/>
      <c r="AF5104" s="44"/>
      <c r="AQ5104" s="44"/>
      <c r="AS5104" s="44"/>
      <c r="BM5104" s="44"/>
    </row>
    <row r="5105" spans="3:65" ht="12" customHeight="1">
      <c r="C5105" s="63"/>
      <c r="AB5105" s="49"/>
      <c r="AF5105" s="44"/>
      <c r="AQ5105" s="44"/>
      <c r="AS5105" s="44"/>
      <c r="BM5105" s="44"/>
    </row>
    <row r="5106" spans="3:65" ht="12" customHeight="1">
      <c r="C5106" s="63"/>
      <c r="AB5106" s="49"/>
      <c r="AF5106" s="44"/>
      <c r="AQ5106" s="44"/>
      <c r="AS5106" s="44"/>
      <c r="BM5106" s="44"/>
    </row>
    <row r="5107" spans="3:65" ht="12" customHeight="1">
      <c r="C5107" s="63"/>
      <c r="AB5107" s="49"/>
      <c r="AF5107" s="44"/>
      <c r="AQ5107" s="44"/>
      <c r="AS5107" s="44"/>
      <c r="BM5107" s="44"/>
    </row>
    <row r="5108" spans="3:65" ht="12" customHeight="1">
      <c r="C5108" s="63"/>
      <c r="AB5108" s="49"/>
      <c r="AF5108" s="44"/>
      <c r="AQ5108" s="44"/>
      <c r="AS5108" s="44"/>
      <c r="BM5108" s="44"/>
    </row>
    <row r="5109" spans="3:65" ht="12" customHeight="1">
      <c r="C5109" s="63"/>
      <c r="AB5109" s="49"/>
      <c r="AF5109" s="44"/>
      <c r="AQ5109" s="44"/>
      <c r="AS5109" s="44"/>
      <c r="BM5109" s="44"/>
    </row>
    <row r="5110" spans="3:65" ht="12" customHeight="1">
      <c r="C5110" s="63"/>
      <c r="AB5110" s="49"/>
      <c r="AF5110" s="44"/>
      <c r="AQ5110" s="44"/>
      <c r="AS5110" s="44"/>
      <c r="BM5110" s="44"/>
    </row>
    <row r="5111" spans="3:65" ht="12" customHeight="1">
      <c r="C5111" s="63"/>
      <c r="AB5111" s="49"/>
      <c r="AF5111" s="44"/>
      <c r="AQ5111" s="44"/>
      <c r="AS5111" s="44"/>
      <c r="BM5111" s="44"/>
    </row>
    <row r="5112" spans="3:65" ht="12" customHeight="1">
      <c r="C5112" s="63"/>
      <c r="AB5112" s="49"/>
      <c r="AF5112" s="44"/>
      <c r="AQ5112" s="44"/>
      <c r="AS5112" s="44"/>
      <c r="BM5112" s="44"/>
    </row>
    <row r="5113" spans="3:65" ht="12" customHeight="1">
      <c r="C5113" s="63"/>
      <c r="AB5113" s="49"/>
      <c r="AF5113" s="44"/>
      <c r="AQ5113" s="44"/>
      <c r="AS5113" s="44"/>
      <c r="BM5113" s="44"/>
    </row>
    <row r="5114" spans="3:65" ht="12" customHeight="1">
      <c r="C5114" s="63"/>
      <c r="AB5114" s="49"/>
      <c r="AF5114" s="44"/>
      <c r="AQ5114" s="44"/>
      <c r="AS5114" s="44"/>
      <c r="BM5114" s="44"/>
    </row>
    <row r="5115" spans="3:65" ht="12" customHeight="1">
      <c r="C5115" s="63"/>
      <c r="AB5115" s="49"/>
      <c r="AF5115" s="44"/>
      <c r="AQ5115" s="44"/>
      <c r="AS5115" s="44"/>
      <c r="BM5115" s="44"/>
    </row>
    <row r="5116" spans="3:65" ht="12" customHeight="1">
      <c r="C5116" s="63"/>
      <c r="AB5116" s="49"/>
      <c r="AF5116" s="44"/>
      <c r="AQ5116" s="44"/>
      <c r="AS5116" s="44"/>
      <c r="BM5116" s="44"/>
    </row>
    <row r="5117" spans="3:65" ht="12" customHeight="1">
      <c r="C5117" s="63"/>
      <c r="AB5117" s="49"/>
      <c r="AF5117" s="44"/>
      <c r="AQ5117" s="44"/>
      <c r="AS5117" s="44"/>
      <c r="BM5117" s="44"/>
    </row>
    <row r="5118" spans="3:65" ht="12" customHeight="1">
      <c r="C5118" s="63"/>
      <c r="AB5118" s="49"/>
      <c r="AF5118" s="44"/>
      <c r="AQ5118" s="44"/>
      <c r="AS5118" s="44"/>
      <c r="BM5118" s="44"/>
    </row>
    <row r="5119" spans="3:65" ht="12" customHeight="1">
      <c r="C5119" s="63"/>
      <c r="AB5119" s="49"/>
      <c r="AF5119" s="44"/>
      <c r="AQ5119" s="44"/>
      <c r="AS5119" s="44"/>
      <c r="BM5119" s="44"/>
    </row>
    <row r="5120" spans="3:65" ht="12" customHeight="1">
      <c r="C5120" s="63"/>
      <c r="AB5120" s="49"/>
      <c r="AF5120" s="44"/>
      <c r="AQ5120" s="44"/>
      <c r="AS5120" s="44"/>
      <c r="BM5120" s="44"/>
    </row>
    <row r="5121" spans="3:65" ht="12" customHeight="1">
      <c r="C5121" s="63"/>
      <c r="AB5121" s="49"/>
      <c r="AF5121" s="44"/>
      <c r="AQ5121" s="44"/>
      <c r="AS5121" s="44"/>
      <c r="BM5121" s="44"/>
    </row>
    <row r="5122" spans="3:65" ht="12" customHeight="1">
      <c r="C5122" s="63"/>
      <c r="AB5122" s="49"/>
      <c r="AF5122" s="44"/>
      <c r="AQ5122" s="44"/>
      <c r="AS5122" s="44"/>
      <c r="BM5122" s="44"/>
    </row>
    <row r="5123" spans="3:65" ht="12" customHeight="1">
      <c r="C5123" s="63"/>
      <c r="AB5123" s="49"/>
      <c r="AF5123" s="44"/>
      <c r="AQ5123" s="44"/>
      <c r="AS5123" s="44"/>
      <c r="BM5123" s="44"/>
    </row>
    <row r="5124" spans="3:65" ht="12" customHeight="1">
      <c r="C5124" s="63"/>
      <c r="AB5124" s="49"/>
      <c r="AF5124" s="44"/>
      <c r="AQ5124" s="44"/>
      <c r="AS5124" s="44"/>
      <c r="BM5124" s="44"/>
    </row>
    <row r="5125" spans="3:65" ht="12" customHeight="1">
      <c r="C5125" s="63"/>
      <c r="AB5125" s="49"/>
      <c r="AF5125" s="44"/>
      <c r="AQ5125" s="44"/>
      <c r="AS5125" s="44"/>
      <c r="BM5125" s="44"/>
    </row>
    <row r="5126" spans="3:65" ht="12" customHeight="1">
      <c r="C5126" s="63"/>
      <c r="AB5126" s="49"/>
      <c r="AF5126" s="44"/>
      <c r="AQ5126" s="44"/>
      <c r="AS5126" s="44"/>
      <c r="BM5126" s="44"/>
    </row>
    <row r="5127" spans="3:65" ht="12" customHeight="1">
      <c r="C5127" s="63"/>
      <c r="AB5127" s="49"/>
      <c r="AF5127" s="44"/>
      <c r="AQ5127" s="44"/>
      <c r="AS5127" s="44"/>
      <c r="BM5127" s="44"/>
    </row>
    <row r="5128" spans="3:65" ht="12" customHeight="1">
      <c r="C5128" s="63"/>
      <c r="AB5128" s="49"/>
      <c r="AF5128" s="44"/>
      <c r="AQ5128" s="44"/>
      <c r="AS5128" s="44"/>
      <c r="BM5128" s="44"/>
    </row>
    <row r="5129" spans="3:65" ht="12" customHeight="1">
      <c r="C5129" s="63"/>
      <c r="AB5129" s="49"/>
      <c r="AF5129" s="44"/>
      <c r="AQ5129" s="44"/>
      <c r="AS5129" s="44"/>
      <c r="BM5129" s="44"/>
    </row>
    <row r="5130" spans="3:65" ht="12" customHeight="1">
      <c r="C5130" s="63"/>
      <c r="AB5130" s="49"/>
      <c r="AF5130" s="44"/>
      <c r="AQ5130" s="44"/>
      <c r="AS5130" s="44"/>
      <c r="BM5130" s="44"/>
    </row>
    <row r="5131" spans="3:65" ht="12" customHeight="1">
      <c r="C5131" s="63"/>
      <c r="AB5131" s="49"/>
      <c r="AF5131" s="44"/>
      <c r="AQ5131" s="44"/>
      <c r="AS5131" s="44"/>
      <c r="BM5131" s="44"/>
    </row>
    <row r="5132" spans="3:65" ht="12" customHeight="1">
      <c r="C5132" s="63"/>
      <c r="AB5132" s="49"/>
      <c r="AF5132" s="44"/>
      <c r="AQ5132" s="44"/>
      <c r="AS5132" s="44"/>
      <c r="BM5132" s="44"/>
    </row>
    <row r="5133" spans="3:65" ht="12" customHeight="1">
      <c r="C5133" s="63"/>
      <c r="AB5133" s="49"/>
      <c r="AF5133" s="44"/>
      <c r="AQ5133" s="44"/>
      <c r="AS5133" s="44"/>
      <c r="BM5133" s="44"/>
    </row>
    <row r="5134" spans="3:65" ht="12" customHeight="1">
      <c r="C5134" s="63"/>
      <c r="AB5134" s="49"/>
      <c r="AF5134" s="44"/>
      <c r="AQ5134" s="44"/>
      <c r="AS5134" s="44"/>
      <c r="BM5134" s="44"/>
    </row>
    <row r="5135" spans="3:65" ht="12" customHeight="1">
      <c r="C5135" s="63"/>
      <c r="AB5135" s="49"/>
      <c r="AF5135" s="44"/>
      <c r="AQ5135" s="44"/>
      <c r="AS5135" s="44"/>
      <c r="BM5135" s="44"/>
    </row>
    <row r="5136" spans="3:65" ht="12" customHeight="1">
      <c r="C5136" s="63"/>
      <c r="AB5136" s="49"/>
      <c r="AF5136" s="44"/>
      <c r="AQ5136" s="44"/>
      <c r="AS5136" s="44"/>
      <c r="BM5136" s="44"/>
    </row>
    <row r="5137" spans="3:65" ht="12" customHeight="1">
      <c r="C5137" s="63"/>
      <c r="AB5137" s="49"/>
      <c r="AF5137" s="44"/>
      <c r="AQ5137" s="44"/>
      <c r="AS5137" s="44"/>
      <c r="BM5137" s="44"/>
    </row>
    <row r="5138" spans="3:65" ht="12" customHeight="1">
      <c r="C5138" s="63"/>
      <c r="AB5138" s="49"/>
      <c r="AF5138" s="44"/>
      <c r="AQ5138" s="44"/>
      <c r="AS5138" s="44"/>
      <c r="BM5138" s="44"/>
    </row>
    <row r="5139" spans="3:65" ht="12" customHeight="1">
      <c r="C5139" s="63"/>
      <c r="AB5139" s="49"/>
      <c r="AF5139" s="44"/>
      <c r="AQ5139" s="44"/>
      <c r="AS5139" s="44"/>
      <c r="BM5139" s="44"/>
    </row>
    <row r="5140" spans="3:65" ht="12" customHeight="1">
      <c r="C5140" s="63"/>
      <c r="AB5140" s="49"/>
      <c r="AF5140" s="44"/>
      <c r="AQ5140" s="44"/>
      <c r="AS5140" s="44"/>
      <c r="BM5140" s="44"/>
    </row>
    <row r="5141" spans="3:65" ht="12" customHeight="1">
      <c r="C5141" s="63"/>
      <c r="AB5141" s="49"/>
      <c r="AF5141" s="44"/>
      <c r="AQ5141" s="44"/>
      <c r="AS5141" s="44"/>
      <c r="BM5141" s="44"/>
    </row>
    <row r="5142" spans="3:65" ht="12" customHeight="1">
      <c r="C5142" s="63"/>
      <c r="AB5142" s="49"/>
      <c r="AF5142" s="44"/>
      <c r="AQ5142" s="44"/>
      <c r="AS5142" s="44"/>
      <c r="BM5142" s="44"/>
    </row>
    <row r="5143" spans="3:65" ht="12" customHeight="1">
      <c r="C5143" s="63"/>
      <c r="AB5143" s="49"/>
      <c r="AF5143" s="44"/>
      <c r="AQ5143" s="44"/>
      <c r="AS5143" s="44"/>
      <c r="BM5143" s="44"/>
    </row>
    <row r="5144" spans="3:65" ht="12" customHeight="1">
      <c r="C5144" s="63"/>
      <c r="AB5144" s="49"/>
      <c r="AF5144" s="44"/>
      <c r="AQ5144" s="44"/>
      <c r="AS5144" s="44"/>
      <c r="BM5144" s="44"/>
    </row>
    <row r="5145" spans="3:65" ht="12" customHeight="1">
      <c r="C5145" s="63"/>
      <c r="AB5145" s="49"/>
      <c r="AF5145" s="44"/>
      <c r="AQ5145" s="44"/>
      <c r="AS5145" s="44"/>
      <c r="BM5145" s="44"/>
    </row>
    <row r="5146" spans="3:65" ht="12" customHeight="1">
      <c r="C5146" s="63"/>
      <c r="AB5146" s="49"/>
      <c r="AF5146" s="44"/>
      <c r="AQ5146" s="44"/>
      <c r="AS5146" s="44"/>
      <c r="BM5146" s="44"/>
    </row>
    <row r="5147" spans="3:65" ht="12" customHeight="1">
      <c r="C5147" s="63"/>
      <c r="AB5147" s="49"/>
      <c r="AF5147" s="44"/>
      <c r="AQ5147" s="44"/>
      <c r="AS5147" s="44"/>
      <c r="BM5147" s="44"/>
    </row>
    <row r="5148" spans="3:65" ht="12" customHeight="1">
      <c r="C5148" s="63"/>
      <c r="AB5148" s="49"/>
      <c r="AF5148" s="44"/>
      <c r="AQ5148" s="44"/>
      <c r="AS5148" s="44"/>
      <c r="BM5148" s="44"/>
    </row>
    <row r="5149" spans="3:65" ht="12" customHeight="1">
      <c r="C5149" s="63"/>
      <c r="AB5149" s="49"/>
      <c r="AF5149" s="44"/>
      <c r="AQ5149" s="44"/>
      <c r="AS5149" s="44"/>
      <c r="BM5149" s="44"/>
    </row>
    <row r="5150" spans="3:65" ht="12" customHeight="1">
      <c r="C5150" s="63"/>
      <c r="AB5150" s="49"/>
      <c r="AF5150" s="44"/>
      <c r="AQ5150" s="44"/>
      <c r="AS5150" s="44"/>
      <c r="BM5150" s="44"/>
    </row>
    <row r="5151" spans="3:65" ht="12" customHeight="1">
      <c r="C5151" s="63"/>
      <c r="AB5151" s="49"/>
      <c r="AF5151" s="44"/>
      <c r="AQ5151" s="44"/>
      <c r="AS5151" s="44"/>
      <c r="BM5151" s="44"/>
    </row>
    <row r="5152" spans="3:65" ht="12" customHeight="1">
      <c r="C5152" s="63"/>
      <c r="AB5152" s="49"/>
      <c r="AF5152" s="44"/>
      <c r="AQ5152" s="44"/>
      <c r="AS5152" s="44"/>
      <c r="BM5152" s="44"/>
    </row>
    <row r="5153" spans="3:65" ht="12" customHeight="1">
      <c r="C5153" s="63"/>
      <c r="AB5153" s="49"/>
      <c r="AF5153" s="44"/>
      <c r="AQ5153" s="44"/>
      <c r="AS5153" s="44"/>
      <c r="BM5153" s="44"/>
    </row>
    <row r="5154" spans="3:65" ht="12" customHeight="1">
      <c r="C5154" s="63"/>
      <c r="AB5154" s="49"/>
      <c r="AF5154" s="44"/>
      <c r="AQ5154" s="44"/>
      <c r="AS5154" s="44"/>
      <c r="BM5154" s="44"/>
    </row>
    <row r="5155" spans="3:65" ht="12" customHeight="1">
      <c r="C5155" s="63"/>
      <c r="AB5155" s="49"/>
      <c r="AF5155" s="44"/>
      <c r="AQ5155" s="44"/>
      <c r="AS5155" s="44"/>
      <c r="BM5155" s="44"/>
    </row>
    <row r="5156" spans="3:65" ht="12" customHeight="1">
      <c r="C5156" s="63"/>
      <c r="AB5156" s="49"/>
      <c r="AF5156" s="44"/>
      <c r="AQ5156" s="44"/>
      <c r="AS5156" s="44"/>
      <c r="BM5156" s="44"/>
    </row>
    <row r="5157" spans="3:65" ht="12" customHeight="1">
      <c r="C5157" s="63"/>
      <c r="AB5157" s="49"/>
      <c r="AF5157" s="44"/>
      <c r="AQ5157" s="44"/>
      <c r="AS5157" s="44"/>
      <c r="BM5157" s="44"/>
    </row>
    <row r="5158" spans="3:65" ht="12" customHeight="1">
      <c r="C5158" s="63"/>
      <c r="AB5158" s="49"/>
      <c r="AF5158" s="44"/>
      <c r="AQ5158" s="44"/>
      <c r="AS5158" s="44"/>
      <c r="BM5158" s="44"/>
    </row>
    <row r="5159" spans="3:65" ht="12" customHeight="1">
      <c r="C5159" s="63"/>
      <c r="AB5159" s="49"/>
      <c r="AF5159" s="44"/>
      <c r="AQ5159" s="44"/>
      <c r="AS5159" s="44"/>
      <c r="BM5159" s="44"/>
    </row>
    <row r="5160" spans="3:65" ht="12" customHeight="1">
      <c r="C5160" s="63"/>
      <c r="AB5160" s="49"/>
      <c r="AF5160" s="44"/>
      <c r="AQ5160" s="44"/>
      <c r="AS5160" s="44"/>
      <c r="BM5160" s="44"/>
    </row>
    <row r="5161" spans="3:65" ht="12" customHeight="1">
      <c r="C5161" s="63"/>
      <c r="AB5161" s="49"/>
      <c r="AF5161" s="44"/>
      <c r="AQ5161" s="44"/>
      <c r="AS5161" s="44"/>
      <c r="BM5161" s="44"/>
    </row>
    <row r="5162" spans="3:65" ht="12" customHeight="1">
      <c r="C5162" s="63"/>
      <c r="AB5162" s="49"/>
      <c r="AF5162" s="44"/>
      <c r="AQ5162" s="44"/>
      <c r="AS5162" s="44"/>
      <c r="BM5162" s="44"/>
    </row>
    <row r="5163" spans="3:65" ht="12" customHeight="1">
      <c r="C5163" s="63"/>
      <c r="AB5163" s="49"/>
      <c r="AF5163" s="44"/>
      <c r="AQ5163" s="44"/>
      <c r="AS5163" s="44"/>
      <c r="BM5163" s="44"/>
    </row>
    <row r="5164" spans="3:65" ht="12" customHeight="1">
      <c r="C5164" s="63"/>
      <c r="AB5164" s="49"/>
      <c r="AF5164" s="44"/>
      <c r="AQ5164" s="44"/>
      <c r="AS5164" s="44"/>
      <c r="BM5164" s="44"/>
    </row>
    <row r="5165" spans="3:65" ht="12" customHeight="1">
      <c r="C5165" s="63"/>
      <c r="AB5165" s="49"/>
      <c r="AF5165" s="44"/>
      <c r="AQ5165" s="44"/>
      <c r="AS5165" s="44"/>
      <c r="BM5165" s="44"/>
    </row>
    <row r="5166" spans="3:65" ht="12" customHeight="1">
      <c r="C5166" s="63"/>
      <c r="AB5166" s="49"/>
      <c r="AF5166" s="44"/>
      <c r="AQ5166" s="44"/>
      <c r="AS5166" s="44"/>
      <c r="BM5166" s="44"/>
    </row>
    <row r="5167" spans="3:65" ht="12" customHeight="1">
      <c r="C5167" s="63"/>
      <c r="AB5167" s="49"/>
      <c r="AF5167" s="44"/>
      <c r="AQ5167" s="44"/>
      <c r="AS5167" s="44"/>
      <c r="BM5167" s="44"/>
    </row>
    <row r="5168" spans="3:65" ht="12" customHeight="1">
      <c r="C5168" s="63"/>
      <c r="AB5168" s="49"/>
      <c r="AF5168" s="44"/>
      <c r="AQ5168" s="44"/>
      <c r="AS5168" s="44"/>
      <c r="BM5168" s="44"/>
    </row>
    <row r="5169" spans="3:65" ht="12" customHeight="1">
      <c r="C5169" s="63"/>
      <c r="AB5169" s="49"/>
      <c r="AF5169" s="44"/>
      <c r="AQ5169" s="44"/>
      <c r="AS5169" s="44"/>
      <c r="BM5169" s="44"/>
    </row>
    <row r="5170" spans="3:65" ht="12" customHeight="1">
      <c r="C5170" s="63"/>
      <c r="AB5170" s="49"/>
      <c r="AF5170" s="44"/>
      <c r="AQ5170" s="44"/>
      <c r="AS5170" s="44"/>
      <c r="BM5170" s="44"/>
    </row>
    <row r="5171" spans="3:65" ht="12" customHeight="1">
      <c r="C5171" s="63"/>
      <c r="AB5171" s="49"/>
      <c r="AF5171" s="44"/>
      <c r="AQ5171" s="44"/>
      <c r="AS5171" s="44"/>
      <c r="BM5171" s="44"/>
    </row>
    <row r="5172" spans="3:65" ht="12" customHeight="1">
      <c r="C5172" s="63"/>
      <c r="AB5172" s="49"/>
      <c r="AF5172" s="44"/>
      <c r="AQ5172" s="44"/>
      <c r="AS5172" s="44"/>
      <c r="BM5172" s="44"/>
    </row>
    <row r="5173" spans="3:65" ht="12" customHeight="1">
      <c r="C5173" s="63"/>
      <c r="AB5173" s="49"/>
      <c r="AF5173" s="44"/>
      <c r="AQ5173" s="44"/>
      <c r="AS5173" s="44"/>
      <c r="BM5173" s="44"/>
    </row>
    <row r="5174" spans="3:65" ht="12" customHeight="1">
      <c r="C5174" s="63"/>
      <c r="AB5174" s="49"/>
      <c r="AF5174" s="44"/>
      <c r="AQ5174" s="44"/>
      <c r="AS5174" s="44"/>
      <c r="BM5174" s="44"/>
    </row>
    <row r="5175" spans="3:65" ht="12" customHeight="1">
      <c r="C5175" s="63"/>
      <c r="AB5175" s="49"/>
      <c r="AF5175" s="44"/>
      <c r="AQ5175" s="44"/>
      <c r="AS5175" s="44"/>
      <c r="BM5175" s="44"/>
    </row>
    <row r="5176" spans="3:65" ht="12" customHeight="1">
      <c r="C5176" s="63"/>
      <c r="AB5176" s="49"/>
      <c r="AF5176" s="44"/>
      <c r="AQ5176" s="44"/>
      <c r="AS5176" s="44"/>
      <c r="BM5176" s="44"/>
    </row>
    <row r="5177" spans="3:65" ht="12" customHeight="1">
      <c r="C5177" s="63"/>
      <c r="AB5177" s="49"/>
      <c r="AF5177" s="44"/>
      <c r="AQ5177" s="44"/>
      <c r="AS5177" s="44"/>
      <c r="BM5177" s="44"/>
    </row>
    <row r="5178" spans="3:65" ht="12" customHeight="1">
      <c r="C5178" s="63"/>
      <c r="AB5178" s="49"/>
      <c r="AF5178" s="44"/>
      <c r="AQ5178" s="44"/>
      <c r="AS5178" s="44"/>
      <c r="BM5178" s="44"/>
    </row>
    <row r="5179" spans="3:65" ht="12" customHeight="1">
      <c r="C5179" s="63"/>
      <c r="AB5179" s="49"/>
      <c r="AF5179" s="44"/>
      <c r="AQ5179" s="44"/>
      <c r="AS5179" s="44"/>
      <c r="BM5179" s="44"/>
    </row>
    <row r="5180" spans="3:65" ht="12" customHeight="1">
      <c r="C5180" s="63"/>
      <c r="AB5180" s="49"/>
      <c r="AF5180" s="44"/>
      <c r="AQ5180" s="44"/>
      <c r="AS5180" s="44"/>
      <c r="BM5180" s="44"/>
    </row>
    <row r="5181" spans="3:65" ht="12" customHeight="1">
      <c r="C5181" s="63"/>
      <c r="AB5181" s="49"/>
      <c r="AF5181" s="44"/>
      <c r="AQ5181" s="44"/>
      <c r="AS5181" s="44"/>
      <c r="BM5181" s="44"/>
    </row>
    <row r="5182" spans="3:65" ht="12" customHeight="1">
      <c r="C5182" s="63"/>
      <c r="AB5182" s="49"/>
      <c r="AF5182" s="44"/>
      <c r="AQ5182" s="44"/>
      <c r="AS5182" s="44"/>
      <c r="BM5182" s="44"/>
    </row>
    <row r="5183" spans="3:65" ht="12" customHeight="1">
      <c r="C5183" s="63"/>
      <c r="AB5183" s="49"/>
      <c r="AF5183" s="44"/>
      <c r="AQ5183" s="44"/>
      <c r="AS5183" s="44"/>
      <c r="BM5183" s="44"/>
    </row>
    <row r="5184" spans="3:65" ht="12" customHeight="1">
      <c r="C5184" s="63"/>
      <c r="AB5184" s="49"/>
      <c r="AF5184" s="44"/>
      <c r="AQ5184" s="44"/>
      <c r="AS5184" s="44"/>
      <c r="BM5184" s="44"/>
    </row>
    <row r="5185" spans="3:65" ht="12" customHeight="1">
      <c r="C5185" s="63"/>
      <c r="AB5185" s="49"/>
      <c r="AF5185" s="44"/>
      <c r="AQ5185" s="44"/>
      <c r="AS5185" s="44"/>
      <c r="BM5185" s="44"/>
    </row>
    <row r="5186" spans="3:65" ht="12" customHeight="1">
      <c r="C5186" s="63"/>
      <c r="AB5186" s="49"/>
      <c r="AF5186" s="44"/>
      <c r="AQ5186" s="44"/>
      <c r="AS5186" s="44"/>
      <c r="BM5186" s="44"/>
    </row>
    <row r="5187" spans="3:65" ht="12" customHeight="1">
      <c r="C5187" s="63"/>
      <c r="AB5187" s="49"/>
      <c r="AF5187" s="44"/>
      <c r="AQ5187" s="44"/>
      <c r="AS5187" s="44"/>
      <c r="BM5187" s="44"/>
    </row>
    <row r="5188" spans="3:65" ht="12" customHeight="1">
      <c r="C5188" s="63"/>
      <c r="AB5188" s="49"/>
      <c r="AF5188" s="44"/>
      <c r="AQ5188" s="44"/>
      <c r="AS5188" s="44"/>
      <c r="BM5188" s="44"/>
    </row>
    <row r="5189" spans="3:65" ht="12" customHeight="1">
      <c r="C5189" s="63"/>
      <c r="AB5189" s="49"/>
      <c r="AF5189" s="44"/>
      <c r="AQ5189" s="44"/>
      <c r="AS5189" s="44"/>
      <c r="BM5189" s="44"/>
    </row>
    <row r="5190" spans="3:65" ht="12" customHeight="1">
      <c r="C5190" s="63"/>
      <c r="AB5190" s="49"/>
      <c r="AF5190" s="44"/>
      <c r="AQ5190" s="44"/>
      <c r="AS5190" s="44"/>
      <c r="BM5190" s="44"/>
    </row>
    <row r="5191" spans="3:65" ht="12" customHeight="1">
      <c r="C5191" s="63"/>
      <c r="AB5191" s="49"/>
      <c r="AF5191" s="44"/>
      <c r="AQ5191" s="44"/>
      <c r="AS5191" s="44"/>
      <c r="BM5191" s="44"/>
    </row>
    <row r="5192" spans="3:65" ht="12" customHeight="1">
      <c r="C5192" s="63"/>
      <c r="AB5192" s="49"/>
      <c r="AF5192" s="44"/>
      <c r="AQ5192" s="44"/>
      <c r="AS5192" s="44"/>
      <c r="BM5192" s="44"/>
    </row>
    <row r="5193" spans="3:65" ht="12" customHeight="1">
      <c r="C5193" s="63"/>
      <c r="AB5193" s="49"/>
      <c r="AF5193" s="44"/>
      <c r="AQ5193" s="44"/>
      <c r="AS5193" s="44"/>
      <c r="BM5193" s="44"/>
    </row>
    <row r="5194" spans="3:65" ht="12" customHeight="1">
      <c r="C5194" s="63"/>
      <c r="AB5194" s="49"/>
      <c r="AF5194" s="44"/>
      <c r="AQ5194" s="44"/>
      <c r="AS5194" s="44"/>
      <c r="BM5194" s="44"/>
    </row>
    <row r="5195" spans="3:65" ht="12" customHeight="1">
      <c r="C5195" s="63"/>
      <c r="AB5195" s="49"/>
      <c r="AF5195" s="44"/>
      <c r="AQ5195" s="44"/>
      <c r="AS5195" s="44"/>
      <c r="BM5195" s="44"/>
    </row>
    <row r="5196" spans="3:65" ht="12" customHeight="1">
      <c r="C5196" s="63"/>
      <c r="AB5196" s="49"/>
      <c r="AF5196" s="44"/>
      <c r="AQ5196" s="44"/>
      <c r="AS5196" s="44"/>
      <c r="BM5196" s="44"/>
    </row>
    <row r="5197" spans="3:65" ht="12" customHeight="1">
      <c r="C5197" s="63"/>
      <c r="AB5197" s="49"/>
      <c r="AF5197" s="44"/>
      <c r="AQ5197" s="44"/>
      <c r="AS5197" s="44"/>
      <c r="BM5197" s="44"/>
    </row>
    <row r="5198" spans="3:65" ht="12" customHeight="1">
      <c r="C5198" s="63"/>
      <c r="AB5198" s="49"/>
      <c r="AF5198" s="44"/>
      <c r="AQ5198" s="44"/>
      <c r="AS5198" s="44"/>
      <c r="BM5198" s="44"/>
    </row>
    <row r="5199" spans="3:65" ht="12" customHeight="1">
      <c r="C5199" s="63"/>
      <c r="AB5199" s="49"/>
      <c r="AF5199" s="44"/>
      <c r="AQ5199" s="44"/>
      <c r="AS5199" s="44"/>
      <c r="BM5199" s="44"/>
    </row>
    <row r="5200" spans="3:65" ht="12" customHeight="1">
      <c r="C5200" s="63"/>
      <c r="AB5200" s="49"/>
      <c r="AF5200" s="44"/>
      <c r="AQ5200" s="44"/>
      <c r="AS5200" s="44"/>
      <c r="BM5200" s="44"/>
    </row>
    <row r="5201" spans="3:65" ht="12" customHeight="1">
      <c r="C5201" s="63"/>
      <c r="AB5201" s="49"/>
      <c r="AF5201" s="44"/>
      <c r="AQ5201" s="44"/>
      <c r="AS5201" s="44"/>
      <c r="BM5201" s="44"/>
    </row>
    <row r="5202" spans="3:65" ht="12" customHeight="1">
      <c r="C5202" s="63"/>
      <c r="AB5202" s="49"/>
      <c r="AF5202" s="44"/>
      <c r="AQ5202" s="44"/>
      <c r="AS5202" s="44"/>
      <c r="BM5202" s="44"/>
    </row>
    <row r="5203" spans="3:65" ht="12" customHeight="1">
      <c r="C5203" s="63"/>
      <c r="AB5203" s="49"/>
      <c r="AF5203" s="44"/>
      <c r="AQ5203" s="44"/>
      <c r="AS5203" s="44"/>
      <c r="BM5203" s="44"/>
    </row>
    <row r="5204" spans="3:65" ht="12" customHeight="1">
      <c r="C5204" s="63"/>
      <c r="AB5204" s="49"/>
      <c r="AF5204" s="44"/>
      <c r="AQ5204" s="44"/>
      <c r="AS5204" s="44"/>
      <c r="BM5204" s="44"/>
    </row>
    <row r="5205" spans="3:65" ht="12" customHeight="1">
      <c r="C5205" s="63"/>
      <c r="AB5205" s="49"/>
      <c r="AF5205" s="44"/>
      <c r="AQ5205" s="44"/>
      <c r="AS5205" s="44"/>
      <c r="BM5205" s="44"/>
    </row>
    <row r="5206" spans="3:65" ht="12" customHeight="1">
      <c r="C5206" s="63"/>
      <c r="AB5206" s="49"/>
      <c r="AF5206" s="44"/>
      <c r="AQ5206" s="44"/>
      <c r="AS5206" s="44"/>
      <c r="BM5206" s="44"/>
    </row>
    <row r="5207" spans="3:65" ht="12" customHeight="1">
      <c r="C5207" s="63"/>
      <c r="AB5207" s="49"/>
      <c r="AF5207" s="44"/>
      <c r="AQ5207" s="44"/>
      <c r="AS5207" s="44"/>
      <c r="BM5207" s="44"/>
    </row>
    <row r="5208" spans="3:65" ht="12" customHeight="1">
      <c r="C5208" s="63"/>
      <c r="AB5208" s="49"/>
      <c r="AF5208" s="44"/>
      <c r="AQ5208" s="44"/>
      <c r="AS5208" s="44"/>
      <c r="BM5208" s="44"/>
    </row>
    <row r="5209" spans="3:65" ht="12" customHeight="1">
      <c r="C5209" s="63"/>
      <c r="AB5209" s="49"/>
      <c r="AF5209" s="44"/>
      <c r="AQ5209" s="44"/>
      <c r="AS5209" s="44"/>
      <c r="BM5209" s="44"/>
    </row>
    <row r="5210" spans="3:65" ht="12" customHeight="1">
      <c r="C5210" s="63"/>
      <c r="AB5210" s="49"/>
      <c r="AF5210" s="44"/>
      <c r="AQ5210" s="44"/>
      <c r="AS5210" s="44"/>
      <c r="BM5210" s="44"/>
    </row>
    <row r="5211" spans="3:65" ht="12" customHeight="1">
      <c r="C5211" s="63"/>
      <c r="AB5211" s="49"/>
      <c r="AF5211" s="44"/>
      <c r="AQ5211" s="44"/>
      <c r="AS5211" s="44"/>
      <c r="BM5211" s="44"/>
    </row>
    <row r="5212" spans="3:65" ht="12" customHeight="1">
      <c r="C5212" s="63"/>
      <c r="AB5212" s="49"/>
      <c r="AF5212" s="44"/>
      <c r="AQ5212" s="44"/>
      <c r="AS5212" s="44"/>
      <c r="BM5212" s="44"/>
    </row>
    <row r="5213" spans="3:65" ht="12" customHeight="1">
      <c r="C5213" s="63"/>
      <c r="AB5213" s="49"/>
      <c r="AF5213" s="44"/>
      <c r="AQ5213" s="44"/>
      <c r="AS5213" s="44"/>
      <c r="BM5213" s="44"/>
    </row>
    <row r="5214" spans="3:65" ht="12" customHeight="1">
      <c r="C5214" s="63"/>
      <c r="AB5214" s="49"/>
      <c r="AF5214" s="44"/>
      <c r="AQ5214" s="44"/>
      <c r="AS5214" s="44"/>
      <c r="BM5214" s="44"/>
    </row>
    <row r="5215" spans="3:65" ht="12" customHeight="1">
      <c r="C5215" s="63"/>
      <c r="AB5215" s="49"/>
      <c r="AF5215" s="44"/>
      <c r="AQ5215" s="44"/>
      <c r="AS5215" s="44"/>
      <c r="BM5215" s="44"/>
    </row>
    <row r="5216" spans="3:65" ht="12" customHeight="1">
      <c r="C5216" s="63"/>
      <c r="AB5216" s="49"/>
      <c r="AF5216" s="44"/>
      <c r="AQ5216" s="44"/>
      <c r="AS5216" s="44"/>
      <c r="BM5216" s="44"/>
    </row>
    <row r="5217" spans="3:65" ht="12" customHeight="1">
      <c r="C5217" s="63"/>
      <c r="AB5217" s="49"/>
      <c r="AF5217" s="44"/>
      <c r="AQ5217" s="44"/>
      <c r="AS5217" s="44"/>
      <c r="BM5217" s="44"/>
    </row>
    <row r="5218" spans="3:65" ht="12" customHeight="1">
      <c r="C5218" s="63"/>
      <c r="AB5218" s="49"/>
      <c r="AF5218" s="44"/>
      <c r="AQ5218" s="44"/>
      <c r="AS5218" s="44"/>
      <c r="BM5218" s="44"/>
    </row>
    <row r="5219" spans="3:65" ht="12" customHeight="1">
      <c r="C5219" s="63"/>
      <c r="AB5219" s="49"/>
      <c r="AF5219" s="44"/>
      <c r="AQ5219" s="44"/>
      <c r="AS5219" s="44"/>
      <c r="BM5219" s="44"/>
    </row>
    <row r="5220" spans="3:65" ht="12" customHeight="1">
      <c r="C5220" s="63"/>
      <c r="AB5220" s="49"/>
      <c r="AF5220" s="44"/>
      <c r="AQ5220" s="44"/>
      <c r="AS5220" s="44"/>
      <c r="BM5220" s="44"/>
    </row>
    <row r="5221" spans="3:65" ht="12" customHeight="1">
      <c r="C5221" s="63"/>
      <c r="AB5221" s="49"/>
      <c r="AF5221" s="44"/>
      <c r="AQ5221" s="44"/>
      <c r="AS5221" s="44"/>
      <c r="BM5221" s="44"/>
    </row>
    <row r="5222" spans="3:65" ht="12" customHeight="1">
      <c r="C5222" s="63"/>
      <c r="AB5222" s="49"/>
      <c r="AF5222" s="44"/>
      <c r="AQ5222" s="44"/>
      <c r="AS5222" s="44"/>
      <c r="BM5222" s="44"/>
    </row>
    <row r="5223" spans="3:65" ht="12" customHeight="1">
      <c r="C5223" s="63"/>
      <c r="AB5223" s="49"/>
      <c r="AF5223" s="44"/>
      <c r="AQ5223" s="44"/>
      <c r="AS5223" s="44"/>
      <c r="BM5223" s="44"/>
    </row>
    <row r="5224" spans="3:65" ht="12" customHeight="1">
      <c r="C5224" s="63"/>
      <c r="AB5224" s="49"/>
      <c r="AF5224" s="44"/>
      <c r="AQ5224" s="44"/>
      <c r="AS5224" s="44"/>
      <c r="BM5224" s="44"/>
    </row>
    <row r="5225" spans="3:65" ht="12" customHeight="1">
      <c r="C5225" s="63"/>
      <c r="AB5225" s="49"/>
      <c r="AF5225" s="44"/>
      <c r="AQ5225" s="44"/>
      <c r="AS5225" s="44"/>
      <c r="BM5225" s="44"/>
    </row>
    <row r="5226" spans="3:65" ht="12" customHeight="1">
      <c r="C5226" s="63"/>
      <c r="AB5226" s="49"/>
      <c r="AF5226" s="44"/>
      <c r="AQ5226" s="44"/>
      <c r="AS5226" s="44"/>
      <c r="BM5226" s="44"/>
    </row>
    <row r="5227" spans="3:65" ht="12" customHeight="1">
      <c r="C5227" s="63"/>
      <c r="AB5227" s="49"/>
      <c r="AF5227" s="44"/>
      <c r="AQ5227" s="44"/>
      <c r="AS5227" s="44"/>
      <c r="BM5227" s="44"/>
    </row>
    <row r="5228" spans="3:65" ht="12" customHeight="1">
      <c r="C5228" s="63"/>
      <c r="AB5228" s="49"/>
      <c r="AF5228" s="44"/>
      <c r="AQ5228" s="44"/>
      <c r="AS5228" s="44"/>
      <c r="BM5228" s="44"/>
    </row>
    <row r="5229" spans="3:65" ht="12" customHeight="1">
      <c r="C5229" s="63"/>
      <c r="AB5229" s="49"/>
      <c r="AF5229" s="44"/>
      <c r="AQ5229" s="44"/>
      <c r="AS5229" s="44"/>
      <c r="BM5229" s="44"/>
    </row>
    <row r="5230" spans="3:65" ht="12" customHeight="1">
      <c r="C5230" s="63"/>
      <c r="AB5230" s="49"/>
      <c r="AF5230" s="44"/>
      <c r="AQ5230" s="44"/>
      <c r="AS5230" s="44"/>
      <c r="BM5230" s="44"/>
    </row>
    <row r="5231" spans="3:65" ht="12" customHeight="1">
      <c r="C5231" s="63"/>
      <c r="AB5231" s="49"/>
      <c r="AF5231" s="44"/>
      <c r="AQ5231" s="44"/>
      <c r="AS5231" s="44"/>
      <c r="BM5231" s="44"/>
    </row>
    <row r="5232" spans="3:65" ht="12" customHeight="1">
      <c r="C5232" s="63"/>
      <c r="AB5232" s="49"/>
      <c r="AF5232" s="44"/>
      <c r="AQ5232" s="44"/>
      <c r="AS5232" s="44"/>
      <c r="BM5232" s="44"/>
    </row>
    <row r="5233" spans="3:65" ht="12" customHeight="1">
      <c r="C5233" s="63"/>
      <c r="AB5233" s="49"/>
      <c r="AF5233" s="44"/>
      <c r="AQ5233" s="44"/>
      <c r="AS5233" s="44"/>
      <c r="BM5233" s="44"/>
    </row>
    <row r="5234" spans="3:65" ht="12" customHeight="1">
      <c r="C5234" s="63"/>
      <c r="AB5234" s="49"/>
      <c r="AF5234" s="44"/>
      <c r="AQ5234" s="44"/>
      <c r="AS5234" s="44"/>
      <c r="BM5234" s="44"/>
    </row>
    <row r="5235" spans="3:65" ht="12" customHeight="1">
      <c r="C5235" s="63"/>
      <c r="AB5235" s="49"/>
      <c r="AF5235" s="44"/>
      <c r="AQ5235" s="44"/>
      <c r="AS5235" s="44"/>
      <c r="BM5235" s="44"/>
    </row>
    <row r="5236" spans="3:65" ht="12" customHeight="1">
      <c r="C5236" s="63"/>
      <c r="AB5236" s="49"/>
      <c r="AF5236" s="44"/>
      <c r="AQ5236" s="44"/>
      <c r="AS5236" s="44"/>
      <c r="BM5236" s="44"/>
    </row>
    <row r="5237" spans="3:65" ht="12" customHeight="1">
      <c r="C5237" s="63"/>
      <c r="AB5237" s="49"/>
      <c r="AF5237" s="44"/>
      <c r="AQ5237" s="44"/>
      <c r="AS5237" s="44"/>
      <c r="BM5237" s="44"/>
    </row>
    <row r="5238" spans="3:65" ht="12" customHeight="1">
      <c r="C5238" s="63"/>
      <c r="AB5238" s="49"/>
      <c r="AF5238" s="44"/>
      <c r="AQ5238" s="44"/>
      <c r="AS5238" s="44"/>
      <c r="BM5238" s="44"/>
    </row>
    <row r="5239" spans="3:65" ht="12" customHeight="1">
      <c r="C5239" s="63"/>
      <c r="AB5239" s="49"/>
      <c r="AF5239" s="44"/>
      <c r="AQ5239" s="44"/>
      <c r="AS5239" s="44"/>
      <c r="BM5239" s="44"/>
    </row>
    <row r="5240" spans="3:65" ht="12" customHeight="1">
      <c r="C5240" s="63"/>
      <c r="AB5240" s="49"/>
      <c r="AF5240" s="44"/>
      <c r="AQ5240" s="44"/>
      <c r="AS5240" s="44"/>
      <c r="BM5240" s="44"/>
    </row>
    <row r="5241" spans="3:65" ht="12" customHeight="1">
      <c r="C5241" s="63"/>
      <c r="AB5241" s="49"/>
      <c r="AF5241" s="44"/>
      <c r="AQ5241" s="44"/>
      <c r="AS5241" s="44"/>
      <c r="BM5241" s="44"/>
    </row>
    <row r="5242" spans="3:65" ht="12" customHeight="1">
      <c r="C5242" s="63"/>
      <c r="AB5242" s="49"/>
      <c r="AF5242" s="44"/>
      <c r="AQ5242" s="44"/>
      <c r="AS5242" s="44"/>
      <c r="BM5242" s="44"/>
    </row>
    <row r="5243" spans="3:65" ht="12" customHeight="1">
      <c r="C5243" s="63"/>
      <c r="AB5243" s="49"/>
      <c r="AF5243" s="44"/>
      <c r="AQ5243" s="44"/>
      <c r="AS5243" s="44"/>
      <c r="BM5243" s="44"/>
    </row>
    <row r="5244" spans="3:65" ht="12" customHeight="1">
      <c r="C5244" s="63"/>
      <c r="AB5244" s="49"/>
      <c r="AF5244" s="44"/>
      <c r="AQ5244" s="44"/>
      <c r="AS5244" s="44"/>
      <c r="BM5244" s="44"/>
    </row>
    <row r="5245" spans="3:65" ht="12" customHeight="1">
      <c r="C5245" s="63"/>
      <c r="AB5245" s="49"/>
      <c r="AF5245" s="44"/>
      <c r="AQ5245" s="44"/>
      <c r="AS5245" s="44"/>
      <c r="BM5245" s="44"/>
    </row>
    <row r="5246" spans="3:65" ht="12" customHeight="1">
      <c r="C5246" s="63"/>
      <c r="AB5246" s="49"/>
      <c r="AF5246" s="44"/>
      <c r="AQ5246" s="44"/>
      <c r="AS5246" s="44"/>
      <c r="BM5246" s="44"/>
    </row>
    <row r="5247" spans="3:65" ht="12" customHeight="1">
      <c r="C5247" s="63"/>
      <c r="AB5247" s="49"/>
      <c r="AF5247" s="44"/>
      <c r="AQ5247" s="44"/>
      <c r="AS5247" s="44"/>
      <c r="BM5247" s="44"/>
    </row>
    <row r="5248" spans="3:65" ht="12" customHeight="1">
      <c r="C5248" s="63"/>
      <c r="AB5248" s="49"/>
      <c r="AF5248" s="44"/>
      <c r="AQ5248" s="44"/>
      <c r="AS5248" s="44"/>
      <c r="BM5248" s="44"/>
    </row>
    <row r="5249" spans="3:65" ht="12" customHeight="1">
      <c r="C5249" s="63"/>
      <c r="AB5249" s="49"/>
      <c r="AF5249" s="44"/>
      <c r="AQ5249" s="44"/>
      <c r="AS5249" s="44"/>
      <c r="BM5249" s="44"/>
    </row>
    <row r="5250" spans="3:65" ht="12" customHeight="1">
      <c r="C5250" s="63"/>
      <c r="AB5250" s="49"/>
      <c r="AF5250" s="44"/>
      <c r="AQ5250" s="44"/>
      <c r="AS5250" s="44"/>
      <c r="BM5250" s="44"/>
    </row>
    <row r="5251" spans="3:65" ht="12" customHeight="1">
      <c r="C5251" s="63"/>
      <c r="AB5251" s="49"/>
      <c r="AF5251" s="44"/>
      <c r="AQ5251" s="44"/>
      <c r="AS5251" s="44"/>
      <c r="BM5251" s="44"/>
    </row>
    <row r="5252" spans="3:65" ht="12" customHeight="1">
      <c r="C5252" s="63"/>
      <c r="AB5252" s="49"/>
      <c r="AF5252" s="44"/>
      <c r="AQ5252" s="44"/>
      <c r="AS5252" s="44"/>
      <c r="BM5252" s="44"/>
    </row>
    <row r="5253" spans="3:65" ht="12" customHeight="1">
      <c r="C5253" s="63"/>
      <c r="AB5253" s="49"/>
      <c r="AF5253" s="44"/>
      <c r="AQ5253" s="44"/>
      <c r="AS5253" s="44"/>
      <c r="BM5253" s="44"/>
    </row>
    <row r="5254" spans="3:65" ht="12" customHeight="1">
      <c r="C5254" s="63"/>
      <c r="AB5254" s="49"/>
      <c r="AF5254" s="44"/>
      <c r="AQ5254" s="44"/>
      <c r="AS5254" s="44"/>
      <c r="BM5254" s="44"/>
    </row>
    <row r="5255" spans="3:65" ht="12" customHeight="1">
      <c r="C5255" s="63"/>
      <c r="AB5255" s="49"/>
      <c r="AF5255" s="44"/>
      <c r="AQ5255" s="44"/>
      <c r="AS5255" s="44"/>
      <c r="BM5255" s="44"/>
    </row>
    <row r="5256" spans="3:65" ht="12" customHeight="1">
      <c r="C5256" s="63"/>
      <c r="AB5256" s="49"/>
      <c r="AF5256" s="44"/>
      <c r="AQ5256" s="44"/>
      <c r="AS5256" s="44"/>
      <c r="BM5256" s="44"/>
    </row>
    <row r="5257" spans="3:65" ht="12" customHeight="1">
      <c r="C5257" s="63"/>
      <c r="AB5257" s="49"/>
      <c r="AF5257" s="44"/>
      <c r="AQ5257" s="44"/>
      <c r="AS5257" s="44"/>
      <c r="BM5257" s="44"/>
    </row>
    <row r="5258" spans="3:65" ht="12" customHeight="1">
      <c r="C5258" s="63"/>
      <c r="AB5258" s="49"/>
      <c r="AF5258" s="44"/>
      <c r="AQ5258" s="44"/>
      <c r="AS5258" s="44"/>
      <c r="BM5258" s="44"/>
    </row>
    <row r="5259" spans="3:65" ht="12" customHeight="1">
      <c r="C5259" s="63"/>
      <c r="AB5259" s="49"/>
      <c r="AF5259" s="44"/>
      <c r="AQ5259" s="44"/>
      <c r="AS5259" s="44"/>
      <c r="BM5259" s="44"/>
    </row>
    <row r="5260" spans="3:65" ht="12" customHeight="1">
      <c r="C5260" s="63"/>
      <c r="AB5260" s="49"/>
      <c r="AF5260" s="44"/>
      <c r="AQ5260" s="44"/>
      <c r="AS5260" s="44"/>
      <c r="BM5260" s="44"/>
    </row>
    <row r="5261" spans="3:65" ht="12" customHeight="1">
      <c r="C5261" s="63"/>
      <c r="AB5261" s="49"/>
      <c r="AF5261" s="44"/>
      <c r="AQ5261" s="44"/>
      <c r="AS5261" s="44"/>
      <c r="BM5261" s="44"/>
    </row>
    <row r="5262" spans="3:65" ht="12" customHeight="1">
      <c r="C5262" s="63"/>
      <c r="AB5262" s="49"/>
      <c r="AF5262" s="44"/>
      <c r="AQ5262" s="44"/>
      <c r="AS5262" s="44"/>
      <c r="BM5262" s="44"/>
    </row>
    <row r="5263" spans="3:65" ht="12" customHeight="1">
      <c r="C5263" s="63"/>
      <c r="AB5263" s="49"/>
      <c r="AF5263" s="44"/>
      <c r="AQ5263" s="44"/>
      <c r="AS5263" s="44"/>
      <c r="BM5263" s="44"/>
    </row>
    <row r="5264" spans="3:65" ht="12" customHeight="1">
      <c r="C5264" s="63"/>
      <c r="AB5264" s="49"/>
      <c r="AF5264" s="44"/>
      <c r="AQ5264" s="44"/>
      <c r="AS5264" s="44"/>
      <c r="BM5264" s="44"/>
    </row>
    <row r="5265" spans="3:65" ht="12" customHeight="1">
      <c r="C5265" s="63"/>
      <c r="AB5265" s="49"/>
      <c r="AF5265" s="44"/>
      <c r="AQ5265" s="44"/>
      <c r="AS5265" s="44"/>
      <c r="BM5265" s="44"/>
    </row>
    <row r="5266" spans="3:65" ht="12" customHeight="1">
      <c r="C5266" s="63"/>
      <c r="AB5266" s="49"/>
      <c r="AF5266" s="44"/>
      <c r="AQ5266" s="44"/>
      <c r="AS5266" s="44"/>
      <c r="BM5266" s="44"/>
    </row>
    <row r="5267" spans="3:65" ht="12" customHeight="1">
      <c r="C5267" s="63"/>
      <c r="AB5267" s="49"/>
      <c r="AF5267" s="44"/>
      <c r="AQ5267" s="44"/>
      <c r="AS5267" s="44"/>
      <c r="BM5267" s="44"/>
    </row>
    <row r="5268" spans="3:65" ht="12" customHeight="1">
      <c r="C5268" s="63"/>
      <c r="AB5268" s="49"/>
      <c r="AF5268" s="44"/>
      <c r="AQ5268" s="44"/>
      <c r="AS5268" s="44"/>
      <c r="BM5268" s="44"/>
    </row>
    <row r="5269" spans="3:65" ht="12" customHeight="1">
      <c r="C5269" s="63"/>
      <c r="AB5269" s="49"/>
      <c r="AF5269" s="44"/>
      <c r="AQ5269" s="44"/>
      <c r="AS5269" s="44"/>
      <c r="BM5269" s="44"/>
    </row>
    <row r="5270" spans="3:65" ht="12" customHeight="1">
      <c r="C5270" s="63"/>
      <c r="AB5270" s="49"/>
      <c r="AF5270" s="44"/>
      <c r="AQ5270" s="44"/>
      <c r="AS5270" s="44"/>
      <c r="BM5270" s="44"/>
    </row>
    <row r="5271" spans="3:65" ht="12" customHeight="1">
      <c r="C5271" s="63"/>
      <c r="AB5271" s="49"/>
      <c r="AF5271" s="44"/>
      <c r="AQ5271" s="44"/>
      <c r="AS5271" s="44"/>
      <c r="BM5271" s="44"/>
    </row>
    <row r="5272" spans="3:65" ht="12" customHeight="1">
      <c r="C5272" s="63"/>
      <c r="AB5272" s="49"/>
      <c r="AF5272" s="44"/>
      <c r="AQ5272" s="44"/>
      <c r="AS5272" s="44"/>
      <c r="BM5272" s="44"/>
    </row>
    <row r="5273" spans="3:65" ht="12" customHeight="1">
      <c r="C5273" s="63"/>
      <c r="AB5273" s="49"/>
      <c r="AF5273" s="44"/>
      <c r="AQ5273" s="44"/>
      <c r="AS5273" s="44"/>
      <c r="BM5273" s="44"/>
    </row>
    <row r="5274" spans="3:65" ht="12" customHeight="1">
      <c r="C5274" s="63"/>
      <c r="AB5274" s="49"/>
      <c r="AF5274" s="44"/>
      <c r="AQ5274" s="44"/>
      <c r="AS5274" s="44"/>
      <c r="BM5274" s="44"/>
    </row>
    <row r="5275" spans="3:65" ht="12" customHeight="1">
      <c r="C5275" s="63"/>
      <c r="AB5275" s="49"/>
      <c r="AF5275" s="44"/>
      <c r="AQ5275" s="44"/>
      <c r="AS5275" s="44"/>
      <c r="BM5275" s="44"/>
    </row>
    <row r="5276" spans="3:65" ht="12" customHeight="1">
      <c r="C5276" s="63"/>
      <c r="AB5276" s="49"/>
      <c r="AF5276" s="44"/>
      <c r="AQ5276" s="44"/>
      <c r="AS5276" s="44"/>
      <c r="BM5276" s="44"/>
    </row>
    <row r="5277" spans="3:65" ht="12" customHeight="1">
      <c r="C5277" s="63"/>
      <c r="AB5277" s="49"/>
      <c r="AF5277" s="44"/>
      <c r="AQ5277" s="44"/>
      <c r="AS5277" s="44"/>
      <c r="BM5277" s="44"/>
    </row>
    <row r="5278" spans="3:65" ht="12" customHeight="1">
      <c r="C5278" s="63"/>
      <c r="AB5278" s="49"/>
      <c r="AF5278" s="44"/>
      <c r="AQ5278" s="44"/>
      <c r="AS5278" s="44"/>
      <c r="BM5278" s="44"/>
    </row>
    <row r="5279" spans="3:65" ht="12" customHeight="1">
      <c r="C5279" s="63"/>
      <c r="AB5279" s="49"/>
      <c r="AF5279" s="44"/>
      <c r="AQ5279" s="44"/>
      <c r="AS5279" s="44"/>
      <c r="BM5279" s="44"/>
    </row>
    <row r="5280" spans="3:65" ht="12" customHeight="1">
      <c r="C5280" s="63"/>
      <c r="AB5280" s="49"/>
      <c r="AF5280" s="44"/>
      <c r="AQ5280" s="44"/>
      <c r="AS5280" s="44"/>
      <c r="BM5280" s="44"/>
    </row>
    <row r="5281" spans="3:65" ht="12" customHeight="1">
      <c r="C5281" s="63"/>
      <c r="AB5281" s="49"/>
      <c r="AF5281" s="44"/>
      <c r="AQ5281" s="44"/>
      <c r="AS5281" s="44"/>
      <c r="BM5281" s="44"/>
    </row>
    <row r="5282" spans="3:65" ht="12" customHeight="1">
      <c r="C5282" s="63"/>
      <c r="AB5282" s="49"/>
      <c r="AF5282" s="44"/>
      <c r="AQ5282" s="44"/>
      <c r="AS5282" s="44"/>
      <c r="BM5282" s="44"/>
    </row>
    <row r="5283" spans="3:65" ht="12" customHeight="1">
      <c r="C5283" s="63"/>
      <c r="AB5283" s="49"/>
      <c r="AF5283" s="44"/>
      <c r="AQ5283" s="44"/>
      <c r="AS5283" s="44"/>
      <c r="BM5283" s="44"/>
    </row>
    <row r="5284" spans="3:65" ht="12" customHeight="1">
      <c r="C5284" s="63"/>
      <c r="AB5284" s="49"/>
      <c r="AF5284" s="44"/>
      <c r="AQ5284" s="44"/>
      <c r="AS5284" s="44"/>
      <c r="BM5284" s="44"/>
    </row>
    <row r="5285" spans="3:65" ht="12" customHeight="1">
      <c r="C5285" s="63"/>
      <c r="AB5285" s="49"/>
      <c r="AF5285" s="44"/>
      <c r="AQ5285" s="44"/>
      <c r="AS5285" s="44"/>
      <c r="BM5285" s="44"/>
    </row>
    <row r="5286" spans="3:65" ht="12" customHeight="1">
      <c r="C5286" s="63"/>
      <c r="AB5286" s="49"/>
      <c r="AF5286" s="44"/>
      <c r="AQ5286" s="44"/>
      <c r="AS5286" s="44"/>
      <c r="BM5286" s="44"/>
    </row>
    <row r="5287" spans="3:65" ht="12" customHeight="1">
      <c r="C5287" s="63"/>
      <c r="AB5287" s="49"/>
      <c r="AF5287" s="44"/>
      <c r="AQ5287" s="44"/>
      <c r="AS5287" s="44"/>
      <c r="BM5287" s="44"/>
    </row>
    <row r="5288" spans="3:65" ht="12" customHeight="1">
      <c r="C5288" s="63"/>
      <c r="AB5288" s="49"/>
      <c r="AF5288" s="44"/>
      <c r="AQ5288" s="44"/>
      <c r="AS5288" s="44"/>
      <c r="BM5288" s="44"/>
    </row>
    <row r="5289" spans="3:65" ht="12" customHeight="1">
      <c r="C5289" s="63"/>
      <c r="AB5289" s="49"/>
      <c r="AF5289" s="44"/>
      <c r="AQ5289" s="44"/>
      <c r="AS5289" s="44"/>
      <c r="BM5289" s="44"/>
    </row>
    <row r="5290" spans="3:65" ht="12" customHeight="1">
      <c r="C5290" s="63"/>
      <c r="AB5290" s="49"/>
      <c r="AF5290" s="44"/>
      <c r="AQ5290" s="44"/>
      <c r="AS5290" s="44"/>
      <c r="BM5290" s="44"/>
    </row>
    <row r="5291" spans="3:65" ht="12" customHeight="1">
      <c r="C5291" s="63"/>
      <c r="AB5291" s="49"/>
      <c r="AF5291" s="44"/>
      <c r="AQ5291" s="44"/>
      <c r="AS5291" s="44"/>
      <c r="BM5291" s="44"/>
    </row>
    <row r="5292" spans="3:65" ht="12" customHeight="1">
      <c r="C5292" s="63"/>
      <c r="AB5292" s="49"/>
      <c r="AF5292" s="44"/>
      <c r="AQ5292" s="44"/>
      <c r="AS5292" s="44"/>
      <c r="BM5292" s="44"/>
    </row>
    <row r="5293" spans="3:65" ht="12" customHeight="1">
      <c r="C5293" s="63"/>
      <c r="AB5293" s="49"/>
      <c r="AF5293" s="44"/>
      <c r="AQ5293" s="44"/>
      <c r="AS5293" s="44"/>
      <c r="BM5293" s="44"/>
    </row>
    <row r="5294" spans="3:65" ht="12" customHeight="1">
      <c r="C5294" s="63"/>
      <c r="AB5294" s="49"/>
      <c r="AF5294" s="44"/>
      <c r="AQ5294" s="44"/>
      <c r="AS5294" s="44"/>
      <c r="BM5294" s="44"/>
    </row>
    <row r="5295" spans="3:65" ht="12" customHeight="1">
      <c r="C5295" s="63"/>
      <c r="AB5295" s="49"/>
      <c r="AF5295" s="44"/>
      <c r="AQ5295" s="44"/>
      <c r="AS5295" s="44"/>
      <c r="BM5295" s="44"/>
    </row>
    <row r="5296" spans="3:65" ht="12" customHeight="1">
      <c r="C5296" s="63"/>
      <c r="AB5296" s="49"/>
      <c r="AF5296" s="44"/>
      <c r="AQ5296" s="44"/>
      <c r="AS5296" s="44"/>
      <c r="BM5296" s="44"/>
    </row>
    <row r="5297" spans="3:65" ht="12" customHeight="1">
      <c r="C5297" s="63"/>
      <c r="AB5297" s="49"/>
      <c r="AF5297" s="44"/>
      <c r="AQ5297" s="44"/>
      <c r="AS5297" s="44"/>
      <c r="BM5297" s="44"/>
    </row>
    <row r="5298" spans="3:65" ht="12" customHeight="1">
      <c r="C5298" s="63"/>
      <c r="AB5298" s="49"/>
      <c r="AF5298" s="44"/>
      <c r="AQ5298" s="44"/>
      <c r="AS5298" s="44"/>
      <c r="BM5298" s="44"/>
    </row>
    <row r="5299" spans="3:65" ht="12" customHeight="1">
      <c r="C5299" s="63"/>
      <c r="AB5299" s="49"/>
      <c r="AF5299" s="44"/>
      <c r="AQ5299" s="44"/>
      <c r="AS5299" s="44"/>
      <c r="BM5299" s="44"/>
    </row>
    <row r="5300" spans="3:65" ht="12" customHeight="1">
      <c r="C5300" s="63"/>
      <c r="AB5300" s="49"/>
      <c r="AF5300" s="44"/>
      <c r="AQ5300" s="44"/>
      <c r="AS5300" s="44"/>
      <c r="BM5300" s="44"/>
    </row>
    <row r="5301" spans="3:65" ht="12" customHeight="1">
      <c r="C5301" s="63"/>
      <c r="AB5301" s="49"/>
      <c r="AF5301" s="44"/>
      <c r="AQ5301" s="44"/>
      <c r="AS5301" s="44"/>
      <c r="BM5301" s="44"/>
    </row>
    <row r="5302" spans="3:65" ht="12" customHeight="1">
      <c r="C5302" s="63"/>
      <c r="AB5302" s="49"/>
      <c r="AF5302" s="44"/>
      <c r="AQ5302" s="44"/>
      <c r="AS5302" s="44"/>
      <c r="BM5302" s="44"/>
    </row>
    <row r="5303" spans="3:65" ht="12" customHeight="1">
      <c r="C5303" s="63"/>
      <c r="AB5303" s="49"/>
      <c r="AF5303" s="44"/>
      <c r="AQ5303" s="44"/>
      <c r="AS5303" s="44"/>
      <c r="BM5303" s="44"/>
    </row>
    <row r="5304" spans="3:65" ht="12" customHeight="1">
      <c r="C5304" s="63"/>
      <c r="AB5304" s="49"/>
      <c r="AF5304" s="44"/>
      <c r="AQ5304" s="44"/>
      <c r="AS5304" s="44"/>
      <c r="BM5304" s="44"/>
    </row>
    <row r="5305" spans="3:65" ht="12" customHeight="1">
      <c r="C5305" s="63"/>
      <c r="AB5305" s="49"/>
      <c r="AF5305" s="44"/>
      <c r="AQ5305" s="44"/>
      <c r="AS5305" s="44"/>
      <c r="BM5305" s="44"/>
    </row>
    <row r="5306" spans="3:65" ht="12" customHeight="1">
      <c r="C5306" s="63"/>
      <c r="AB5306" s="49"/>
      <c r="AF5306" s="44"/>
      <c r="AQ5306" s="44"/>
      <c r="AS5306" s="44"/>
      <c r="BM5306" s="44"/>
    </row>
    <row r="5307" spans="3:65" ht="12" customHeight="1">
      <c r="C5307" s="63"/>
      <c r="AB5307" s="49"/>
      <c r="AF5307" s="44"/>
      <c r="AQ5307" s="44"/>
      <c r="AS5307" s="44"/>
      <c r="BM5307" s="44"/>
    </row>
    <row r="5308" spans="3:65" ht="12" customHeight="1">
      <c r="C5308" s="63"/>
      <c r="AB5308" s="49"/>
      <c r="AF5308" s="44"/>
      <c r="AQ5308" s="44"/>
      <c r="AS5308" s="44"/>
      <c r="BM5308" s="44"/>
    </row>
    <row r="5309" spans="3:65" ht="12" customHeight="1">
      <c r="C5309" s="63"/>
      <c r="AB5309" s="49"/>
      <c r="AF5309" s="44"/>
      <c r="AQ5309" s="44"/>
      <c r="AS5309" s="44"/>
      <c r="BM5309" s="44"/>
    </row>
    <row r="5310" spans="3:65" ht="12" customHeight="1">
      <c r="C5310" s="63"/>
      <c r="AB5310" s="49"/>
      <c r="AF5310" s="44"/>
      <c r="AQ5310" s="44"/>
      <c r="AS5310" s="44"/>
      <c r="BM5310" s="44"/>
    </row>
    <row r="5311" spans="3:65" ht="12" customHeight="1">
      <c r="C5311" s="63"/>
      <c r="AB5311" s="49"/>
      <c r="AF5311" s="44"/>
      <c r="AQ5311" s="44"/>
      <c r="AS5311" s="44"/>
      <c r="BM5311" s="44"/>
    </row>
    <row r="5312" spans="3:65" ht="12" customHeight="1">
      <c r="C5312" s="63"/>
      <c r="AB5312" s="49"/>
      <c r="AF5312" s="44"/>
      <c r="AQ5312" s="44"/>
      <c r="AS5312" s="44"/>
      <c r="BM5312" s="44"/>
    </row>
    <row r="5313" spans="3:65" ht="12" customHeight="1">
      <c r="C5313" s="63"/>
      <c r="AB5313" s="49"/>
      <c r="AF5313" s="44"/>
      <c r="AQ5313" s="44"/>
      <c r="AS5313" s="44"/>
      <c r="BM5313" s="44"/>
    </row>
    <row r="5314" spans="3:65" ht="12" customHeight="1">
      <c r="C5314" s="63"/>
      <c r="AB5314" s="49"/>
      <c r="AF5314" s="44"/>
      <c r="AQ5314" s="44"/>
      <c r="AS5314" s="44"/>
      <c r="BM5314" s="44"/>
    </row>
    <row r="5315" spans="3:65" ht="12" customHeight="1">
      <c r="C5315" s="63"/>
      <c r="AB5315" s="49"/>
      <c r="AF5315" s="44"/>
      <c r="AQ5315" s="44"/>
      <c r="AS5315" s="44"/>
      <c r="BM5315" s="44"/>
    </row>
    <row r="5316" spans="3:65" ht="12" customHeight="1">
      <c r="C5316" s="63"/>
      <c r="AB5316" s="49"/>
      <c r="AF5316" s="44"/>
      <c r="AQ5316" s="44"/>
      <c r="AS5316" s="44"/>
      <c r="BM5316" s="44"/>
    </row>
    <row r="5317" spans="3:65" ht="12" customHeight="1">
      <c r="C5317" s="63"/>
      <c r="AB5317" s="49"/>
      <c r="AF5317" s="44"/>
      <c r="AQ5317" s="44"/>
      <c r="AS5317" s="44"/>
      <c r="BM5317" s="44"/>
    </row>
    <row r="5318" spans="3:65" ht="12" customHeight="1">
      <c r="C5318" s="63"/>
      <c r="AB5318" s="49"/>
      <c r="AF5318" s="44"/>
      <c r="AQ5318" s="44"/>
      <c r="AS5318" s="44"/>
      <c r="BM5318" s="44"/>
    </row>
    <row r="5319" spans="3:65" ht="12" customHeight="1">
      <c r="C5319" s="63"/>
      <c r="AB5319" s="49"/>
      <c r="AF5319" s="44"/>
      <c r="AQ5319" s="44"/>
      <c r="AS5319" s="44"/>
      <c r="BM5319" s="44"/>
    </row>
    <row r="5320" spans="3:65" ht="12" customHeight="1">
      <c r="C5320" s="63"/>
      <c r="AB5320" s="49"/>
      <c r="AF5320" s="44"/>
      <c r="AQ5320" s="44"/>
      <c r="AS5320" s="44"/>
      <c r="BM5320" s="44"/>
    </row>
    <row r="5321" spans="3:65" ht="12" customHeight="1">
      <c r="C5321" s="63"/>
      <c r="AB5321" s="49"/>
      <c r="AF5321" s="44"/>
      <c r="AQ5321" s="44"/>
      <c r="AS5321" s="44"/>
      <c r="BM5321" s="44"/>
    </row>
    <row r="5322" spans="3:65" ht="12" customHeight="1">
      <c r="C5322" s="63"/>
      <c r="AB5322" s="49"/>
      <c r="AF5322" s="44"/>
      <c r="AQ5322" s="44"/>
      <c r="AS5322" s="44"/>
      <c r="BM5322" s="44"/>
    </row>
    <row r="5323" spans="3:65" ht="12" customHeight="1">
      <c r="C5323" s="63"/>
      <c r="AB5323" s="49"/>
      <c r="AF5323" s="44"/>
      <c r="AQ5323" s="44"/>
      <c r="AS5323" s="44"/>
      <c r="BM5323" s="44"/>
    </row>
    <row r="5324" spans="3:65" ht="12" customHeight="1">
      <c r="C5324" s="63"/>
      <c r="AB5324" s="49"/>
      <c r="AF5324" s="44"/>
      <c r="AQ5324" s="44"/>
      <c r="AS5324" s="44"/>
      <c r="BM5324" s="44"/>
    </row>
    <row r="5325" spans="3:65" ht="12" customHeight="1">
      <c r="C5325" s="63"/>
      <c r="AB5325" s="49"/>
      <c r="AF5325" s="44"/>
      <c r="AQ5325" s="44"/>
      <c r="AS5325" s="44"/>
      <c r="BM5325" s="44"/>
    </row>
    <row r="5326" spans="3:65" ht="12" customHeight="1">
      <c r="C5326" s="63"/>
      <c r="AB5326" s="49"/>
      <c r="AF5326" s="44"/>
      <c r="AQ5326" s="44"/>
      <c r="AS5326" s="44"/>
      <c r="BM5326" s="44"/>
    </row>
    <row r="5327" spans="3:65" ht="12" customHeight="1">
      <c r="C5327" s="63"/>
      <c r="AB5327" s="49"/>
      <c r="AF5327" s="44"/>
      <c r="AQ5327" s="44"/>
      <c r="AS5327" s="44"/>
      <c r="BM5327" s="44"/>
    </row>
    <row r="5328" spans="3:65" ht="12" customHeight="1">
      <c r="C5328" s="63"/>
      <c r="AB5328" s="49"/>
      <c r="AF5328" s="44"/>
      <c r="AQ5328" s="44"/>
      <c r="AS5328" s="44"/>
      <c r="BM5328" s="44"/>
    </row>
    <row r="5329" spans="3:65" ht="12" customHeight="1">
      <c r="C5329" s="63"/>
      <c r="AB5329" s="49"/>
      <c r="AF5329" s="44"/>
      <c r="AQ5329" s="44"/>
      <c r="AS5329" s="44"/>
      <c r="BM5329" s="44"/>
    </row>
    <row r="5330" spans="3:65" ht="12" customHeight="1">
      <c r="C5330" s="63"/>
      <c r="AB5330" s="49"/>
      <c r="AF5330" s="44"/>
      <c r="AQ5330" s="44"/>
      <c r="AS5330" s="44"/>
      <c r="BM5330" s="44"/>
    </row>
    <row r="5331" spans="3:65" ht="12" customHeight="1">
      <c r="C5331" s="63"/>
      <c r="AB5331" s="49"/>
      <c r="AF5331" s="44"/>
      <c r="AQ5331" s="44"/>
      <c r="AS5331" s="44"/>
      <c r="BM5331" s="44"/>
    </row>
    <row r="5332" spans="3:65" ht="12" customHeight="1">
      <c r="C5332" s="63"/>
      <c r="AB5332" s="49"/>
      <c r="AF5332" s="44"/>
      <c r="AQ5332" s="44"/>
      <c r="AS5332" s="44"/>
      <c r="BM5332" s="44"/>
    </row>
    <row r="5333" spans="3:65" ht="12" customHeight="1">
      <c r="C5333" s="63"/>
      <c r="AB5333" s="49"/>
      <c r="AF5333" s="44"/>
      <c r="AQ5333" s="44"/>
      <c r="AS5333" s="44"/>
      <c r="BM5333" s="44"/>
    </row>
    <row r="5334" spans="3:65" ht="12" customHeight="1">
      <c r="C5334" s="63"/>
      <c r="AB5334" s="49"/>
      <c r="AF5334" s="44"/>
      <c r="AQ5334" s="44"/>
      <c r="AS5334" s="44"/>
      <c r="BM5334" s="44"/>
    </row>
    <row r="5335" spans="3:65" ht="12" customHeight="1">
      <c r="C5335" s="63"/>
      <c r="AB5335" s="49"/>
      <c r="AF5335" s="44"/>
      <c r="AQ5335" s="44"/>
      <c r="AS5335" s="44"/>
      <c r="BM5335" s="44"/>
    </row>
    <row r="5336" spans="3:65" ht="12" customHeight="1">
      <c r="C5336" s="63"/>
      <c r="AB5336" s="49"/>
      <c r="AF5336" s="44"/>
      <c r="AQ5336" s="44"/>
      <c r="AS5336" s="44"/>
      <c r="BM5336" s="44"/>
    </row>
    <row r="5337" spans="3:65" ht="12" customHeight="1">
      <c r="C5337" s="63"/>
      <c r="AB5337" s="49"/>
      <c r="AF5337" s="44"/>
      <c r="AQ5337" s="44"/>
      <c r="AS5337" s="44"/>
      <c r="BM5337" s="44"/>
    </row>
    <row r="5338" spans="3:65" ht="12" customHeight="1">
      <c r="C5338" s="63"/>
      <c r="AB5338" s="49"/>
      <c r="AF5338" s="44"/>
      <c r="AQ5338" s="44"/>
      <c r="AS5338" s="44"/>
      <c r="BM5338" s="44"/>
    </row>
    <row r="5339" spans="3:65" ht="12" customHeight="1">
      <c r="C5339" s="63"/>
      <c r="AB5339" s="49"/>
      <c r="AF5339" s="44"/>
      <c r="AQ5339" s="44"/>
      <c r="AS5339" s="44"/>
      <c r="BM5339" s="44"/>
    </row>
    <row r="5340" spans="3:65" ht="12" customHeight="1">
      <c r="C5340" s="63"/>
      <c r="AB5340" s="49"/>
      <c r="AF5340" s="44"/>
      <c r="AQ5340" s="44"/>
      <c r="AS5340" s="44"/>
      <c r="BM5340" s="44"/>
    </row>
    <row r="5341" spans="3:65" ht="12" customHeight="1">
      <c r="C5341" s="63"/>
      <c r="AB5341" s="49"/>
      <c r="AF5341" s="44"/>
      <c r="AQ5341" s="44"/>
      <c r="AS5341" s="44"/>
      <c r="BM5341" s="44"/>
    </row>
    <row r="5342" spans="3:65" ht="12" customHeight="1">
      <c r="C5342" s="63"/>
      <c r="AB5342" s="49"/>
      <c r="AF5342" s="44"/>
      <c r="AQ5342" s="44"/>
      <c r="AS5342" s="44"/>
      <c r="BM5342" s="44"/>
    </row>
    <row r="5343" spans="3:65" ht="12" customHeight="1">
      <c r="C5343" s="63"/>
      <c r="AB5343" s="49"/>
      <c r="AF5343" s="44"/>
      <c r="AQ5343" s="44"/>
      <c r="AS5343" s="44"/>
      <c r="BM5343" s="44"/>
    </row>
    <row r="5344" spans="3:65" ht="12" customHeight="1">
      <c r="C5344" s="63"/>
      <c r="AB5344" s="49"/>
      <c r="AF5344" s="44"/>
      <c r="AQ5344" s="44"/>
      <c r="AS5344" s="44"/>
      <c r="BM5344" s="44"/>
    </row>
    <row r="5345" spans="3:65" ht="12" customHeight="1">
      <c r="C5345" s="63"/>
      <c r="AB5345" s="49"/>
      <c r="AF5345" s="44"/>
      <c r="AQ5345" s="44"/>
      <c r="AS5345" s="44"/>
      <c r="BM5345" s="44"/>
    </row>
    <row r="5346" spans="3:65" ht="12" customHeight="1">
      <c r="C5346" s="63"/>
      <c r="AB5346" s="49"/>
      <c r="AF5346" s="44"/>
      <c r="AQ5346" s="44"/>
      <c r="AS5346" s="44"/>
      <c r="BM5346" s="44"/>
    </row>
    <row r="5347" spans="3:65" ht="12" customHeight="1">
      <c r="C5347" s="63"/>
      <c r="AB5347" s="49"/>
      <c r="AF5347" s="44"/>
      <c r="AQ5347" s="44"/>
      <c r="AS5347" s="44"/>
      <c r="BM5347" s="44"/>
    </row>
    <row r="5348" spans="3:65" ht="12" customHeight="1">
      <c r="C5348" s="63"/>
      <c r="AB5348" s="49"/>
      <c r="AF5348" s="44"/>
      <c r="AQ5348" s="44"/>
      <c r="AS5348" s="44"/>
      <c r="BM5348" s="44"/>
    </row>
    <row r="5349" spans="3:65" ht="12" customHeight="1">
      <c r="C5349" s="63"/>
      <c r="AB5349" s="49"/>
      <c r="AF5349" s="44"/>
      <c r="AQ5349" s="44"/>
      <c r="AS5349" s="44"/>
      <c r="BM5349" s="44"/>
    </row>
    <row r="5350" spans="3:65" ht="12" customHeight="1">
      <c r="C5350" s="63"/>
      <c r="AB5350" s="49"/>
      <c r="AF5350" s="44"/>
      <c r="AQ5350" s="44"/>
      <c r="AS5350" s="44"/>
      <c r="BM5350" s="44"/>
    </row>
    <row r="5351" spans="3:65" ht="12" customHeight="1">
      <c r="C5351" s="63"/>
      <c r="AB5351" s="49"/>
      <c r="AF5351" s="44"/>
      <c r="AQ5351" s="44"/>
      <c r="AS5351" s="44"/>
      <c r="BM5351" s="44"/>
    </row>
    <row r="5352" spans="3:65" ht="12" customHeight="1">
      <c r="C5352" s="63"/>
      <c r="AB5352" s="49"/>
      <c r="AF5352" s="44"/>
      <c r="AQ5352" s="44"/>
      <c r="AS5352" s="44"/>
      <c r="BM5352" s="44"/>
    </row>
    <row r="5353" spans="3:65" ht="12" customHeight="1">
      <c r="C5353" s="63"/>
      <c r="AB5353" s="49"/>
      <c r="AF5353" s="44"/>
      <c r="AQ5353" s="44"/>
      <c r="AS5353" s="44"/>
      <c r="BM5353" s="44"/>
    </row>
    <row r="5354" spans="3:65" ht="12" customHeight="1">
      <c r="C5354" s="63"/>
      <c r="AB5354" s="49"/>
      <c r="AF5354" s="44"/>
      <c r="AQ5354" s="44"/>
      <c r="AS5354" s="44"/>
      <c r="BM5354" s="44"/>
    </row>
    <row r="5355" spans="3:65" ht="12" customHeight="1">
      <c r="C5355" s="63"/>
      <c r="AB5355" s="49"/>
      <c r="AF5355" s="44"/>
      <c r="AQ5355" s="44"/>
      <c r="AS5355" s="44"/>
      <c r="BM5355" s="44"/>
    </row>
    <row r="5356" spans="3:65" ht="12" customHeight="1">
      <c r="C5356" s="63"/>
      <c r="AB5356" s="49"/>
      <c r="AF5356" s="44"/>
      <c r="AQ5356" s="44"/>
      <c r="AS5356" s="44"/>
      <c r="BM5356" s="44"/>
    </row>
    <row r="5357" spans="3:65" ht="12" customHeight="1">
      <c r="C5357" s="63"/>
      <c r="AB5357" s="49"/>
      <c r="AF5357" s="44"/>
      <c r="AQ5357" s="44"/>
      <c r="AS5357" s="44"/>
      <c r="BM5357" s="44"/>
    </row>
    <row r="5358" spans="3:65" ht="12" customHeight="1">
      <c r="C5358" s="63"/>
      <c r="AB5358" s="49"/>
      <c r="AF5358" s="44"/>
      <c r="AQ5358" s="44"/>
      <c r="AS5358" s="44"/>
      <c r="BM5358" s="44"/>
    </row>
    <row r="5359" spans="3:65" ht="12" customHeight="1">
      <c r="C5359" s="63"/>
      <c r="AB5359" s="49"/>
      <c r="AF5359" s="44"/>
      <c r="AQ5359" s="44"/>
      <c r="AS5359" s="44"/>
      <c r="BM5359" s="44"/>
    </row>
    <row r="5360" spans="3:65" ht="12" customHeight="1">
      <c r="C5360" s="63"/>
      <c r="AB5360" s="49"/>
      <c r="AF5360" s="44"/>
      <c r="AQ5360" s="44"/>
      <c r="AS5360" s="44"/>
      <c r="BM5360" s="44"/>
    </row>
    <row r="5361" spans="3:65" ht="12" customHeight="1">
      <c r="C5361" s="63"/>
      <c r="AB5361" s="49"/>
      <c r="AF5361" s="44"/>
      <c r="AQ5361" s="44"/>
      <c r="AS5361" s="44"/>
      <c r="BM5361" s="44"/>
    </row>
    <row r="5362" spans="3:65" ht="12" customHeight="1">
      <c r="C5362" s="63"/>
      <c r="AB5362" s="49"/>
      <c r="AF5362" s="44"/>
      <c r="AQ5362" s="44"/>
      <c r="AS5362" s="44"/>
      <c r="BM5362" s="44"/>
    </row>
    <row r="5363" spans="3:65" ht="12" customHeight="1">
      <c r="C5363" s="63"/>
      <c r="AB5363" s="49"/>
      <c r="AF5363" s="44"/>
      <c r="AQ5363" s="44"/>
      <c r="AS5363" s="44"/>
      <c r="BM5363" s="44"/>
    </row>
    <row r="5364" spans="3:65" ht="12" customHeight="1">
      <c r="C5364" s="63"/>
      <c r="AB5364" s="49"/>
      <c r="AF5364" s="44"/>
      <c r="AQ5364" s="44"/>
      <c r="AS5364" s="44"/>
      <c r="BM5364" s="44"/>
    </row>
    <row r="5365" spans="3:65" ht="12" customHeight="1">
      <c r="C5365" s="63"/>
      <c r="AB5365" s="49"/>
      <c r="AF5365" s="44"/>
      <c r="AQ5365" s="44"/>
      <c r="AS5365" s="44"/>
      <c r="BM5365" s="44"/>
    </row>
    <row r="5366" spans="3:65" ht="12" customHeight="1">
      <c r="C5366" s="63"/>
      <c r="AB5366" s="49"/>
      <c r="AF5366" s="44"/>
      <c r="AQ5366" s="44"/>
      <c r="AS5366" s="44"/>
      <c r="BM5366" s="44"/>
    </row>
    <row r="5367" spans="3:65" ht="12" customHeight="1">
      <c r="C5367" s="63"/>
      <c r="AB5367" s="49"/>
      <c r="AF5367" s="44"/>
      <c r="AQ5367" s="44"/>
      <c r="AS5367" s="44"/>
      <c r="BM5367" s="44"/>
    </row>
    <row r="5368" spans="3:65" ht="12" customHeight="1">
      <c r="C5368" s="63"/>
      <c r="AB5368" s="49"/>
      <c r="AF5368" s="44"/>
      <c r="AQ5368" s="44"/>
      <c r="AS5368" s="44"/>
      <c r="BM5368" s="44"/>
    </row>
    <row r="5369" spans="3:65" ht="12" customHeight="1">
      <c r="C5369" s="63"/>
      <c r="AB5369" s="49"/>
      <c r="AF5369" s="44"/>
      <c r="AQ5369" s="44"/>
      <c r="AS5369" s="44"/>
      <c r="BM5369" s="44"/>
    </row>
    <row r="5370" spans="3:65" ht="12" customHeight="1">
      <c r="C5370" s="63"/>
      <c r="AB5370" s="49"/>
      <c r="AF5370" s="44"/>
      <c r="AQ5370" s="44"/>
      <c r="AS5370" s="44"/>
      <c r="BM5370" s="44"/>
    </row>
    <row r="5371" spans="3:65" ht="12" customHeight="1">
      <c r="C5371" s="63"/>
      <c r="AB5371" s="49"/>
      <c r="AF5371" s="44"/>
      <c r="AQ5371" s="44"/>
      <c r="AS5371" s="44"/>
      <c r="BM5371" s="44"/>
    </row>
    <row r="5372" spans="3:65" ht="12" customHeight="1">
      <c r="C5372" s="63"/>
      <c r="AB5372" s="49"/>
      <c r="AF5372" s="44"/>
      <c r="AQ5372" s="44"/>
      <c r="AS5372" s="44"/>
      <c r="BM5372" s="44"/>
    </row>
    <row r="5373" spans="3:65" ht="12" customHeight="1">
      <c r="C5373" s="63"/>
      <c r="AB5373" s="49"/>
      <c r="AF5373" s="44"/>
      <c r="AQ5373" s="44"/>
      <c r="AS5373" s="44"/>
      <c r="BM5373" s="44"/>
    </row>
    <row r="5374" spans="3:65" ht="12" customHeight="1">
      <c r="C5374" s="63"/>
      <c r="AB5374" s="49"/>
      <c r="AF5374" s="44"/>
      <c r="AQ5374" s="44"/>
      <c r="AS5374" s="44"/>
      <c r="BM5374" s="44"/>
    </row>
    <row r="5375" spans="3:65" ht="12" customHeight="1">
      <c r="C5375" s="63"/>
      <c r="AB5375" s="49"/>
      <c r="AF5375" s="44"/>
      <c r="AQ5375" s="44"/>
      <c r="AS5375" s="44"/>
      <c r="BM5375" s="44"/>
    </row>
    <row r="5376" spans="3:65" ht="12" customHeight="1">
      <c r="C5376" s="63"/>
      <c r="AB5376" s="49"/>
      <c r="AF5376" s="44"/>
      <c r="AQ5376" s="44"/>
      <c r="AS5376" s="44"/>
      <c r="BM5376" s="44"/>
    </row>
    <row r="5377" spans="3:65" ht="12" customHeight="1">
      <c r="C5377" s="63"/>
      <c r="AB5377" s="49"/>
      <c r="AF5377" s="44"/>
      <c r="AQ5377" s="44"/>
      <c r="AS5377" s="44"/>
      <c r="BM5377" s="44"/>
    </row>
    <row r="5378" spans="3:65" ht="12" customHeight="1">
      <c r="C5378" s="63"/>
      <c r="AB5378" s="49"/>
      <c r="AF5378" s="44"/>
      <c r="AQ5378" s="44"/>
      <c r="AS5378" s="44"/>
      <c r="BM5378" s="44"/>
    </row>
    <row r="5379" spans="3:65" ht="12" customHeight="1">
      <c r="C5379" s="63"/>
      <c r="AB5379" s="49"/>
      <c r="AF5379" s="44"/>
      <c r="AQ5379" s="44"/>
      <c r="AS5379" s="44"/>
      <c r="BM5379" s="44"/>
    </row>
    <row r="5380" spans="3:65" ht="12" customHeight="1">
      <c r="C5380" s="63"/>
      <c r="AB5380" s="49"/>
      <c r="AF5380" s="44"/>
      <c r="AQ5380" s="44"/>
      <c r="AS5380" s="44"/>
      <c r="BM5380" s="44"/>
    </row>
    <row r="5381" spans="3:65" ht="12" customHeight="1">
      <c r="C5381" s="63"/>
      <c r="AB5381" s="49"/>
      <c r="AF5381" s="44"/>
      <c r="AQ5381" s="44"/>
      <c r="AS5381" s="44"/>
      <c r="BM5381" s="44"/>
    </row>
    <row r="5382" spans="3:65" ht="12" customHeight="1">
      <c r="C5382" s="63"/>
      <c r="AB5382" s="49"/>
      <c r="AF5382" s="44"/>
      <c r="AQ5382" s="44"/>
      <c r="AS5382" s="44"/>
      <c r="BM5382" s="44"/>
    </row>
    <row r="5383" spans="3:65" ht="12" customHeight="1">
      <c r="C5383" s="63"/>
      <c r="AB5383" s="49"/>
      <c r="AF5383" s="44"/>
      <c r="AQ5383" s="44"/>
      <c r="AS5383" s="44"/>
      <c r="BM5383" s="44"/>
    </row>
    <row r="5384" spans="3:65" ht="12" customHeight="1">
      <c r="C5384" s="63"/>
      <c r="AB5384" s="49"/>
      <c r="AF5384" s="44"/>
      <c r="AQ5384" s="44"/>
      <c r="AS5384" s="44"/>
      <c r="BM5384" s="44"/>
    </row>
    <row r="5385" spans="3:65" ht="12" customHeight="1">
      <c r="C5385" s="63"/>
      <c r="AB5385" s="49"/>
      <c r="AF5385" s="44"/>
      <c r="AQ5385" s="44"/>
      <c r="AS5385" s="44"/>
      <c r="BM5385" s="44"/>
    </row>
    <row r="5386" spans="3:65" ht="12" customHeight="1">
      <c r="C5386" s="63"/>
      <c r="AB5386" s="49"/>
      <c r="AF5386" s="44"/>
      <c r="AQ5386" s="44"/>
      <c r="AS5386" s="44"/>
      <c r="BM5386" s="44"/>
    </row>
    <row r="5387" spans="3:65" ht="12" customHeight="1">
      <c r="C5387" s="63"/>
      <c r="AB5387" s="49"/>
      <c r="AF5387" s="44"/>
      <c r="AQ5387" s="44"/>
      <c r="AS5387" s="44"/>
      <c r="BM5387" s="44"/>
    </row>
    <row r="5388" spans="3:65" ht="12" customHeight="1">
      <c r="C5388" s="63"/>
      <c r="AB5388" s="49"/>
      <c r="AF5388" s="44"/>
      <c r="AQ5388" s="44"/>
      <c r="AS5388" s="44"/>
      <c r="BM5388" s="44"/>
    </row>
    <row r="5389" spans="3:65" ht="12" customHeight="1">
      <c r="C5389" s="63"/>
      <c r="AB5389" s="49"/>
      <c r="AF5389" s="44"/>
      <c r="AQ5389" s="44"/>
      <c r="AS5389" s="44"/>
      <c r="BM5389" s="44"/>
    </row>
    <row r="5390" spans="3:65" ht="12" customHeight="1">
      <c r="C5390" s="63"/>
      <c r="AB5390" s="49"/>
      <c r="AF5390" s="44"/>
      <c r="AQ5390" s="44"/>
      <c r="AS5390" s="44"/>
      <c r="BM5390" s="44"/>
    </row>
    <row r="5391" spans="3:65" ht="12" customHeight="1">
      <c r="C5391" s="63"/>
      <c r="AB5391" s="49"/>
      <c r="AF5391" s="44"/>
      <c r="AQ5391" s="44"/>
      <c r="AS5391" s="44"/>
      <c r="BM5391" s="44"/>
    </row>
    <row r="5392" spans="3:65" ht="12" customHeight="1">
      <c r="C5392" s="63"/>
      <c r="AB5392" s="49"/>
      <c r="AF5392" s="44"/>
      <c r="AQ5392" s="44"/>
      <c r="AS5392" s="44"/>
      <c r="BM5392" s="44"/>
    </row>
    <row r="5393" spans="3:65" ht="12" customHeight="1">
      <c r="C5393" s="63"/>
      <c r="AB5393" s="49"/>
      <c r="AF5393" s="44"/>
      <c r="AQ5393" s="44"/>
      <c r="AS5393" s="44"/>
      <c r="BM5393" s="44"/>
    </row>
    <row r="5394" spans="3:65" ht="12" customHeight="1">
      <c r="C5394" s="63"/>
      <c r="AB5394" s="49"/>
      <c r="AF5394" s="44"/>
      <c r="AQ5394" s="44"/>
      <c r="AS5394" s="44"/>
      <c r="BM5394" s="44"/>
    </row>
    <row r="5395" spans="3:65" ht="12" customHeight="1">
      <c r="C5395" s="63"/>
      <c r="AB5395" s="49"/>
      <c r="AF5395" s="44"/>
      <c r="AQ5395" s="44"/>
      <c r="AS5395" s="44"/>
      <c r="BM5395" s="44"/>
    </row>
    <row r="5396" spans="3:65" ht="12" customHeight="1">
      <c r="C5396" s="63"/>
      <c r="AB5396" s="49"/>
      <c r="AF5396" s="44"/>
      <c r="AQ5396" s="44"/>
      <c r="AS5396" s="44"/>
      <c r="BM5396" s="44"/>
    </row>
    <row r="5397" spans="3:65" ht="12" customHeight="1">
      <c r="C5397" s="63"/>
      <c r="AB5397" s="49"/>
      <c r="AF5397" s="44"/>
      <c r="AQ5397" s="44"/>
      <c r="AS5397" s="44"/>
      <c r="BM5397" s="44"/>
    </row>
    <row r="5398" spans="3:65" ht="12" customHeight="1">
      <c r="C5398" s="63"/>
      <c r="AB5398" s="49"/>
      <c r="AF5398" s="44"/>
      <c r="AQ5398" s="44"/>
      <c r="AS5398" s="44"/>
      <c r="BM5398" s="44"/>
    </row>
    <row r="5399" spans="3:65" ht="12" customHeight="1">
      <c r="C5399" s="63"/>
      <c r="AB5399" s="49"/>
      <c r="AF5399" s="44"/>
      <c r="AQ5399" s="44"/>
      <c r="AS5399" s="44"/>
      <c r="BM5399" s="44"/>
    </row>
    <row r="5400" spans="3:65" ht="12" customHeight="1">
      <c r="C5400" s="63"/>
      <c r="AB5400" s="49"/>
      <c r="AF5400" s="44"/>
      <c r="AQ5400" s="44"/>
      <c r="AS5400" s="44"/>
      <c r="BM5400" s="44"/>
    </row>
    <row r="5401" spans="3:65" ht="12" customHeight="1">
      <c r="C5401" s="63"/>
      <c r="AB5401" s="49"/>
      <c r="AF5401" s="44"/>
      <c r="AQ5401" s="44"/>
      <c r="AS5401" s="44"/>
      <c r="BM5401" s="44"/>
    </row>
    <row r="5402" spans="3:65" ht="12" customHeight="1">
      <c r="C5402" s="63"/>
      <c r="AB5402" s="49"/>
      <c r="AF5402" s="44"/>
      <c r="AQ5402" s="44"/>
      <c r="AS5402" s="44"/>
      <c r="BM5402" s="44"/>
    </row>
    <row r="5403" spans="3:65" ht="12" customHeight="1">
      <c r="C5403" s="63"/>
      <c r="AB5403" s="49"/>
      <c r="AF5403" s="44"/>
      <c r="AQ5403" s="44"/>
      <c r="AS5403" s="44"/>
      <c r="BM5403" s="44"/>
    </row>
    <row r="5404" spans="3:65" ht="12" customHeight="1">
      <c r="C5404" s="63"/>
      <c r="AB5404" s="49"/>
      <c r="AF5404" s="44"/>
      <c r="AQ5404" s="44"/>
      <c r="AS5404" s="44"/>
      <c r="BM5404" s="44"/>
    </row>
    <row r="5405" spans="3:65" ht="12" customHeight="1">
      <c r="C5405" s="63"/>
      <c r="AB5405" s="49"/>
      <c r="AF5405" s="44"/>
      <c r="AQ5405" s="44"/>
      <c r="AS5405" s="44"/>
      <c r="BM5405" s="44"/>
    </row>
    <row r="5406" spans="3:65" ht="12" customHeight="1">
      <c r="C5406" s="63"/>
      <c r="AB5406" s="49"/>
      <c r="AF5406" s="44"/>
      <c r="AQ5406" s="44"/>
      <c r="AS5406" s="44"/>
      <c r="BM5406" s="44"/>
    </row>
    <row r="5407" spans="3:65" ht="12" customHeight="1">
      <c r="C5407" s="63"/>
      <c r="AB5407" s="49"/>
      <c r="AF5407" s="44"/>
      <c r="AQ5407" s="44"/>
      <c r="AS5407" s="44"/>
      <c r="BM5407" s="44"/>
    </row>
    <row r="5408" spans="3:65" ht="12" customHeight="1">
      <c r="C5408" s="63"/>
      <c r="AB5408" s="49"/>
      <c r="AF5408" s="44"/>
      <c r="AQ5408" s="44"/>
      <c r="AS5408" s="44"/>
      <c r="BM5408" s="44"/>
    </row>
    <row r="5409" spans="3:65" ht="12" customHeight="1">
      <c r="C5409" s="63"/>
      <c r="AB5409" s="49"/>
      <c r="AF5409" s="44"/>
      <c r="AQ5409" s="44"/>
      <c r="AS5409" s="44"/>
      <c r="BM5409" s="44"/>
    </row>
    <row r="5410" spans="3:65" ht="12" customHeight="1">
      <c r="C5410" s="63"/>
      <c r="AB5410" s="49"/>
      <c r="AF5410" s="44"/>
      <c r="AQ5410" s="44"/>
      <c r="AS5410" s="44"/>
      <c r="BM5410" s="44"/>
    </row>
    <row r="5411" spans="3:65" ht="12" customHeight="1">
      <c r="C5411" s="63"/>
      <c r="AB5411" s="49"/>
      <c r="AF5411" s="44"/>
      <c r="AQ5411" s="44"/>
      <c r="AS5411" s="44"/>
      <c r="BM5411" s="44"/>
    </row>
    <row r="5412" spans="3:65" ht="12" customHeight="1">
      <c r="C5412" s="63"/>
      <c r="AB5412" s="49"/>
      <c r="AF5412" s="44"/>
      <c r="AQ5412" s="44"/>
      <c r="AS5412" s="44"/>
      <c r="BM5412" s="44"/>
    </row>
    <row r="5413" spans="3:65" ht="12" customHeight="1">
      <c r="C5413" s="63"/>
      <c r="AB5413" s="49"/>
      <c r="AF5413" s="44"/>
      <c r="AQ5413" s="44"/>
      <c r="AS5413" s="44"/>
      <c r="BM5413" s="44"/>
    </row>
    <row r="5414" spans="3:65" ht="12" customHeight="1">
      <c r="C5414" s="63"/>
      <c r="AB5414" s="49"/>
      <c r="AF5414" s="44"/>
      <c r="AQ5414" s="44"/>
      <c r="AS5414" s="44"/>
      <c r="BM5414" s="44"/>
    </row>
    <row r="5415" spans="3:65" ht="12" customHeight="1">
      <c r="C5415" s="63"/>
      <c r="AB5415" s="49"/>
      <c r="AF5415" s="44"/>
      <c r="AQ5415" s="44"/>
      <c r="AS5415" s="44"/>
      <c r="BM5415" s="44"/>
    </row>
    <row r="5416" spans="3:65" ht="12" customHeight="1">
      <c r="C5416" s="63"/>
      <c r="AB5416" s="49"/>
      <c r="AF5416" s="44"/>
      <c r="AQ5416" s="44"/>
      <c r="AS5416" s="44"/>
      <c r="BM5416" s="44"/>
    </row>
    <row r="5417" spans="3:65" ht="12" customHeight="1">
      <c r="C5417" s="63"/>
      <c r="AB5417" s="49"/>
      <c r="AF5417" s="44"/>
      <c r="AQ5417" s="44"/>
      <c r="AS5417" s="44"/>
      <c r="BM5417" s="44"/>
    </row>
    <row r="5418" spans="3:65" ht="12" customHeight="1">
      <c r="C5418" s="63"/>
      <c r="AB5418" s="49"/>
      <c r="AF5418" s="44"/>
      <c r="AQ5418" s="44"/>
      <c r="AS5418" s="44"/>
      <c r="BM5418" s="44"/>
    </row>
    <row r="5419" spans="3:65" ht="12" customHeight="1">
      <c r="C5419" s="63"/>
      <c r="AB5419" s="49"/>
      <c r="AF5419" s="44"/>
      <c r="AQ5419" s="44"/>
      <c r="AS5419" s="44"/>
      <c r="BM5419" s="44"/>
    </row>
    <row r="5420" spans="3:65" ht="12" customHeight="1">
      <c r="C5420" s="63"/>
      <c r="AB5420" s="49"/>
      <c r="AF5420" s="44"/>
      <c r="AQ5420" s="44"/>
      <c r="AS5420" s="44"/>
      <c r="BM5420" s="44"/>
    </row>
    <row r="5421" spans="3:65" ht="12" customHeight="1">
      <c r="C5421" s="63"/>
      <c r="AB5421" s="49"/>
      <c r="AF5421" s="44"/>
      <c r="AQ5421" s="44"/>
      <c r="AS5421" s="44"/>
      <c r="BM5421" s="44"/>
    </row>
    <row r="5422" spans="3:65" ht="12" customHeight="1">
      <c r="C5422" s="63"/>
      <c r="AB5422" s="49"/>
      <c r="AF5422" s="44"/>
      <c r="AQ5422" s="44"/>
      <c r="AS5422" s="44"/>
      <c r="BM5422" s="44"/>
    </row>
    <row r="5423" spans="3:65" ht="12" customHeight="1">
      <c r="C5423" s="63"/>
      <c r="AB5423" s="49"/>
      <c r="AF5423" s="44"/>
      <c r="AQ5423" s="44"/>
      <c r="AS5423" s="44"/>
      <c r="BM5423" s="44"/>
    </row>
    <row r="5424" spans="3:65" ht="12" customHeight="1">
      <c r="C5424" s="63"/>
      <c r="AB5424" s="49"/>
      <c r="AF5424" s="44"/>
      <c r="AQ5424" s="44"/>
      <c r="AS5424" s="44"/>
      <c r="BM5424" s="44"/>
    </row>
    <row r="5425" spans="3:65" ht="12" customHeight="1">
      <c r="C5425" s="63"/>
      <c r="AB5425" s="49"/>
      <c r="AF5425" s="44"/>
      <c r="AQ5425" s="44"/>
      <c r="AS5425" s="44"/>
      <c r="BM5425" s="44"/>
    </row>
    <row r="5426" spans="3:65" ht="12" customHeight="1">
      <c r="C5426" s="63"/>
      <c r="AB5426" s="49"/>
      <c r="AF5426" s="44"/>
      <c r="AQ5426" s="44"/>
      <c r="AS5426" s="44"/>
      <c r="BM5426" s="44"/>
    </row>
    <row r="5427" spans="3:65" ht="12" customHeight="1">
      <c r="C5427" s="63"/>
      <c r="AB5427" s="49"/>
      <c r="AF5427" s="44"/>
      <c r="AQ5427" s="44"/>
      <c r="AS5427" s="44"/>
      <c r="BM5427" s="44"/>
    </row>
    <row r="5428" spans="3:65" ht="12" customHeight="1">
      <c r="C5428" s="63"/>
      <c r="AB5428" s="49"/>
      <c r="AF5428" s="44"/>
      <c r="AQ5428" s="44"/>
      <c r="AS5428" s="44"/>
      <c r="BM5428" s="44"/>
    </row>
    <row r="5429" spans="3:65" ht="12" customHeight="1">
      <c r="C5429" s="63"/>
      <c r="AB5429" s="49"/>
      <c r="AF5429" s="44"/>
      <c r="AQ5429" s="44"/>
      <c r="AS5429" s="44"/>
      <c r="BM5429" s="44"/>
    </row>
    <row r="5430" spans="3:65" ht="12" customHeight="1">
      <c r="C5430" s="63"/>
      <c r="AB5430" s="49"/>
      <c r="AF5430" s="44"/>
      <c r="AQ5430" s="44"/>
      <c r="AS5430" s="44"/>
      <c r="BM5430" s="44"/>
    </row>
    <row r="5431" spans="3:65" ht="12" customHeight="1">
      <c r="C5431" s="63"/>
      <c r="AB5431" s="49"/>
      <c r="AF5431" s="44"/>
      <c r="AQ5431" s="44"/>
      <c r="AS5431" s="44"/>
      <c r="BM5431" s="44"/>
    </row>
    <row r="5432" spans="3:65" ht="12" customHeight="1">
      <c r="C5432" s="63"/>
      <c r="AB5432" s="49"/>
      <c r="AF5432" s="44"/>
      <c r="AQ5432" s="44"/>
      <c r="AS5432" s="44"/>
      <c r="BM5432" s="44"/>
    </row>
    <row r="5433" spans="3:65" ht="12" customHeight="1">
      <c r="C5433" s="63"/>
      <c r="AB5433" s="49"/>
      <c r="AF5433" s="44"/>
      <c r="AQ5433" s="44"/>
      <c r="AS5433" s="44"/>
      <c r="BM5433" s="44"/>
    </row>
    <row r="5434" spans="3:65" ht="12" customHeight="1">
      <c r="C5434" s="63"/>
      <c r="AB5434" s="49"/>
      <c r="AF5434" s="44"/>
      <c r="AQ5434" s="44"/>
      <c r="AS5434" s="44"/>
      <c r="BM5434" s="44"/>
    </row>
    <row r="5435" spans="3:65" ht="12" customHeight="1">
      <c r="C5435" s="63"/>
      <c r="AB5435" s="49"/>
      <c r="AF5435" s="44"/>
      <c r="AQ5435" s="44"/>
      <c r="AS5435" s="44"/>
      <c r="BM5435" s="44"/>
    </row>
    <row r="5436" spans="3:65" ht="12" customHeight="1">
      <c r="C5436" s="63"/>
      <c r="AB5436" s="49"/>
      <c r="AF5436" s="44"/>
      <c r="AQ5436" s="44"/>
      <c r="AS5436" s="44"/>
      <c r="BM5436" s="44"/>
    </row>
    <row r="5437" spans="3:65" ht="12" customHeight="1">
      <c r="C5437" s="63"/>
      <c r="AB5437" s="49"/>
      <c r="AF5437" s="44"/>
      <c r="AQ5437" s="44"/>
      <c r="AS5437" s="44"/>
      <c r="BM5437" s="44"/>
    </row>
    <row r="5438" spans="3:65" ht="12" customHeight="1">
      <c r="C5438" s="63"/>
      <c r="AB5438" s="49"/>
      <c r="AF5438" s="44"/>
      <c r="AQ5438" s="44"/>
      <c r="AS5438" s="44"/>
      <c r="BM5438" s="44"/>
    </row>
    <row r="5439" spans="3:65" ht="12" customHeight="1">
      <c r="C5439" s="63"/>
      <c r="AB5439" s="49"/>
      <c r="AF5439" s="44"/>
      <c r="AQ5439" s="44"/>
      <c r="AS5439" s="44"/>
      <c r="BM5439" s="44"/>
    </row>
    <row r="5440" spans="3:65" ht="12" customHeight="1">
      <c r="C5440" s="63"/>
      <c r="AB5440" s="49"/>
      <c r="AF5440" s="44"/>
      <c r="AQ5440" s="44"/>
      <c r="AS5440" s="44"/>
      <c r="BM5440" s="44"/>
    </row>
    <row r="5441" spans="3:65" ht="12" customHeight="1">
      <c r="C5441" s="63"/>
      <c r="AB5441" s="49"/>
      <c r="AF5441" s="44"/>
      <c r="AQ5441" s="44"/>
      <c r="AS5441" s="44"/>
      <c r="BM5441" s="44"/>
    </row>
    <row r="5442" spans="3:65" ht="12" customHeight="1">
      <c r="C5442" s="63"/>
      <c r="AB5442" s="49"/>
      <c r="AF5442" s="44"/>
      <c r="AQ5442" s="44"/>
      <c r="AS5442" s="44"/>
      <c r="BM5442" s="44"/>
    </row>
    <row r="5443" spans="3:65" ht="12" customHeight="1">
      <c r="C5443" s="63"/>
      <c r="AB5443" s="49"/>
      <c r="AF5443" s="44"/>
      <c r="AQ5443" s="44"/>
      <c r="AS5443" s="44"/>
      <c r="BM5443" s="44"/>
    </row>
    <row r="5444" spans="3:65" ht="12" customHeight="1">
      <c r="C5444" s="63"/>
      <c r="AB5444" s="49"/>
      <c r="AF5444" s="44"/>
      <c r="AQ5444" s="44"/>
      <c r="AS5444" s="44"/>
      <c r="BM5444" s="44"/>
    </row>
    <row r="5445" spans="3:65" ht="12" customHeight="1">
      <c r="C5445" s="63"/>
      <c r="AB5445" s="49"/>
      <c r="AF5445" s="44"/>
      <c r="AQ5445" s="44"/>
      <c r="AS5445" s="44"/>
      <c r="BM5445" s="44"/>
    </row>
    <row r="5446" spans="3:65" ht="12" customHeight="1">
      <c r="C5446" s="63"/>
      <c r="AB5446" s="49"/>
      <c r="AF5446" s="44"/>
      <c r="AQ5446" s="44"/>
      <c r="AS5446" s="44"/>
      <c r="BM5446" s="44"/>
    </row>
    <row r="5447" spans="3:65" ht="12" customHeight="1">
      <c r="C5447" s="63"/>
      <c r="AB5447" s="49"/>
      <c r="AF5447" s="44"/>
      <c r="AQ5447" s="44"/>
      <c r="AS5447" s="44"/>
      <c r="BM5447" s="44"/>
    </row>
    <row r="5448" spans="3:65" ht="12" customHeight="1">
      <c r="C5448" s="63"/>
      <c r="AB5448" s="49"/>
      <c r="AF5448" s="44"/>
      <c r="AQ5448" s="44"/>
      <c r="AS5448" s="44"/>
      <c r="BM5448" s="44"/>
    </row>
    <row r="5449" spans="3:65" ht="12" customHeight="1">
      <c r="C5449" s="63"/>
      <c r="AB5449" s="49"/>
      <c r="AF5449" s="44"/>
      <c r="AQ5449" s="44"/>
      <c r="AS5449" s="44"/>
      <c r="BM5449" s="44"/>
    </row>
    <row r="5450" spans="3:65" ht="12" customHeight="1">
      <c r="C5450" s="63"/>
      <c r="AB5450" s="49"/>
      <c r="AF5450" s="44"/>
      <c r="AQ5450" s="44"/>
      <c r="AS5450" s="44"/>
      <c r="BM5450" s="44"/>
    </row>
    <row r="5451" spans="3:65" ht="12" customHeight="1">
      <c r="C5451" s="63"/>
      <c r="AB5451" s="49"/>
      <c r="AF5451" s="44"/>
      <c r="AQ5451" s="44"/>
      <c r="AS5451" s="44"/>
      <c r="BM5451" s="44"/>
    </row>
    <row r="5452" spans="3:65" ht="12" customHeight="1">
      <c r="C5452" s="63"/>
      <c r="AB5452" s="49"/>
      <c r="AF5452" s="44"/>
      <c r="AQ5452" s="44"/>
      <c r="AS5452" s="44"/>
      <c r="BM5452" s="44"/>
    </row>
    <row r="5453" spans="3:65" ht="12" customHeight="1">
      <c r="C5453" s="63"/>
      <c r="AB5453" s="49"/>
      <c r="AF5453" s="44"/>
      <c r="AQ5453" s="44"/>
      <c r="AS5453" s="44"/>
      <c r="BM5453" s="44"/>
    </row>
    <row r="5454" spans="3:65" ht="12" customHeight="1">
      <c r="C5454" s="63"/>
      <c r="AB5454" s="49"/>
      <c r="AF5454" s="44"/>
      <c r="AQ5454" s="44"/>
      <c r="AS5454" s="44"/>
      <c r="BM5454" s="44"/>
    </row>
    <row r="5455" spans="3:65" ht="12" customHeight="1">
      <c r="C5455" s="63"/>
      <c r="AB5455" s="49"/>
      <c r="AF5455" s="44"/>
      <c r="AQ5455" s="44"/>
      <c r="AS5455" s="44"/>
      <c r="BM5455" s="44"/>
    </row>
    <row r="5456" spans="3:65" ht="12" customHeight="1">
      <c r="C5456" s="63"/>
      <c r="AB5456" s="49"/>
      <c r="AF5456" s="44"/>
      <c r="AQ5456" s="44"/>
      <c r="AS5456" s="44"/>
      <c r="BM5456" s="44"/>
    </row>
    <row r="5457" spans="3:65" ht="12" customHeight="1">
      <c r="C5457" s="63"/>
      <c r="AB5457" s="49"/>
      <c r="AF5457" s="44"/>
      <c r="AQ5457" s="44"/>
      <c r="AS5457" s="44"/>
      <c r="BM5457" s="44"/>
    </row>
    <row r="5458" spans="3:65" ht="12" customHeight="1">
      <c r="C5458" s="63"/>
      <c r="AB5458" s="49"/>
      <c r="AF5458" s="44"/>
      <c r="AQ5458" s="44"/>
      <c r="AS5458" s="44"/>
      <c r="BM5458" s="44"/>
    </row>
    <row r="5459" spans="3:65" ht="12" customHeight="1">
      <c r="C5459" s="63"/>
      <c r="AB5459" s="49"/>
      <c r="AF5459" s="44"/>
      <c r="AQ5459" s="44"/>
      <c r="AS5459" s="44"/>
      <c r="BM5459" s="44"/>
    </row>
    <row r="5460" spans="3:65" ht="12" customHeight="1">
      <c r="C5460" s="63"/>
      <c r="AB5460" s="49"/>
      <c r="AF5460" s="44"/>
      <c r="AQ5460" s="44"/>
      <c r="AS5460" s="44"/>
      <c r="BM5460" s="44"/>
    </row>
    <row r="5461" spans="3:65" ht="12" customHeight="1">
      <c r="C5461" s="63"/>
      <c r="AB5461" s="49"/>
      <c r="AF5461" s="44"/>
      <c r="AQ5461" s="44"/>
      <c r="AS5461" s="44"/>
      <c r="BM5461" s="44"/>
    </row>
    <row r="5462" spans="3:65" ht="12" customHeight="1">
      <c r="C5462" s="63"/>
      <c r="AB5462" s="49"/>
      <c r="AF5462" s="44"/>
      <c r="AQ5462" s="44"/>
      <c r="AS5462" s="44"/>
      <c r="BM5462" s="44"/>
    </row>
    <row r="5463" spans="3:65" ht="12" customHeight="1">
      <c r="C5463" s="63"/>
      <c r="AB5463" s="49"/>
      <c r="AF5463" s="44"/>
      <c r="AQ5463" s="44"/>
      <c r="AS5463" s="44"/>
      <c r="BM5463" s="44"/>
    </row>
    <row r="5464" spans="3:65" ht="12" customHeight="1">
      <c r="C5464" s="63"/>
      <c r="AB5464" s="49"/>
      <c r="AF5464" s="44"/>
      <c r="AQ5464" s="44"/>
      <c r="AS5464" s="44"/>
      <c r="BM5464" s="44"/>
    </row>
    <row r="5465" spans="3:65" ht="12" customHeight="1">
      <c r="C5465" s="63"/>
      <c r="AB5465" s="49"/>
      <c r="AF5465" s="44"/>
      <c r="AQ5465" s="44"/>
      <c r="AS5465" s="44"/>
      <c r="BM5465" s="44"/>
    </row>
    <row r="5466" spans="3:65" ht="12" customHeight="1">
      <c r="C5466" s="63"/>
      <c r="AB5466" s="49"/>
      <c r="AF5466" s="44"/>
      <c r="AQ5466" s="44"/>
      <c r="AS5466" s="44"/>
      <c r="BM5466" s="44"/>
    </row>
    <row r="5467" spans="3:65" ht="12" customHeight="1">
      <c r="C5467" s="63"/>
      <c r="AB5467" s="49"/>
      <c r="AF5467" s="44"/>
      <c r="AQ5467" s="44"/>
      <c r="AS5467" s="44"/>
      <c r="BM5467" s="44"/>
    </row>
    <row r="5468" spans="3:65" ht="12" customHeight="1">
      <c r="C5468" s="63"/>
      <c r="AB5468" s="49"/>
      <c r="AF5468" s="44"/>
      <c r="AQ5468" s="44"/>
      <c r="AS5468" s="44"/>
      <c r="BM5468" s="44"/>
    </row>
    <row r="5469" spans="3:65" ht="12" customHeight="1">
      <c r="C5469" s="63"/>
      <c r="AB5469" s="49"/>
      <c r="AF5469" s="44"/>
      <c r="AQ5469" s="44"/>
      <c r="AS5469" s="44"/>
      <c r="BM5469" s="44"/>
    </row>
    <row r="5470" spans="3:65" ht="12" customHeight="1">
      <c r="C5470" s="63"/>
      <c r="AB5470" s="49"/>
      <c r="AF5470" s="44"/>
      <c r="AQ5470" s="44"/>
      <c r="AS5470" s="44"/>
      <c r="BM5470" s="44"/>
    </row>
    <row r="5471" spans="3:65" ht="12" customHeight="1">
      <c r="C5471" s="63"/>
      <c r="AB5471" s="49"/>
      <c r="AF5471" s="44"/>
      <c r="AQ5471" s="44"/>
      <c r="AS5471" s="44"/>
      <c r="BM5471" s="44"/>
    </row>
    <row r="5472" spans="3:65" ht="12" customHeight="1">
      <c r="C5472" s="63"/>
      <c r="AB5472" s="49"/>
      <c r="AF5472" s="44"/>
      <c r="AQ5472" s="44"/>
      <c r="AS5472" s="44"/>
      <c r="BM5472" s="44"/>
    </row>
    <row r="5473" spans="3:65" ht="12" customHeight="1">
      <c r="C5473" s="63"/>
      <c r="AB5473" s="49"/>
      <c r="AF5473" s="44"/>
      <c r="AQ5473" s="44"/>
      <c r="AS5473" s="44"/>
      <c r="BM5473" s="44"/>
    </row>
    <row r="5474" spans="3:65" ht="12" customHeight="1">
      <c r="C5474" s="63"/>
      <c r="AB5474" s="49"/>
      <c r="AF5474" s="44"/>
      <c r="AQ5474" s="44"/>
      <c r="AS5474" s="44"/>
      <c r="BM5474" s="44"/>
    </row>
    <row r="5475" spans="3:65" ht="12" customHeight="1">
      <c r="C5475" s="63"/>
      <c r="AB5475" s="49"/>
      <c r="AF5475" s="44"/>
      <c r="AQ5475" s="44"/>
      <c r="AS5475" s="44"/>
      <c r="BM5475" s="44"/>
    </row>
    <row r="5476" spans="3:65" ht="12" customHeight="1">
      <c r="C5476" s="63"/>
      <c r="AB5476" s="49"/>
      <c r="AF5476" s="44"/>
      <c r="AQ5476" s="44"/>
      <c r="AS5476" s="44"/>
      <c r="BM5476" s="44"/>
    </row>
    <row r="5477" spans="3:65" ht="12" customHeight="1">
      <c r="C5477" s="63"/>
      <c r="AB5477" s="49"/>
      <c r="AF5477" s="44"/>
      <c r="AQ5477" s="44"/>
      <c r="AS5477" s="44"/>
      <c r="BM5477" s="44"/>
    </row>
    <row r="5478" spans="3:65" ht="12" customHeight="1">
      <c r="C5478" s="63"/>
      <c r="AB5478" s="49"/>
      <c r="AF5478" s="44"/>
      <c r="AQ5478" s="44"/>
      <c r="AS5478" s="44"/>
      <c r="BM5478" s="44"/>
    </row>
    <row r="5479" spans="3:65" ht="12" customHeight="1">
      <c r="C5479" s="63"/>
      <c r="AB5479" s="49"/>
      <c r="AF5479" s="44"/>
      <c r="AQ5479" s="44"/>
      <c r="AS5479" s="44"/>
      <c r="BM5479" s="44"/>
    </row>
    <row r="5480" spans="3:65" ht="12" customHeight="1">
      <c r="C5480" s="63"/>
      <c r="AB5480" s="49"/>
      <c r="AF5480" s="44"/>
      <c r="AQ5480" s="44"/>
      <c r="AS5480" s="44"/>
      <c r="BM5480" s="44"/>
    </row>
    <row r="5481" spans="3:65" ht="12" customHeight="1">
      <c r="C5481" s="63"/>
      <c r="AB5481" s="49"/>
      <c r="AF5481" s="44"/>
      <c r="AQ5481" s="44"/>
      <c r="AS5481" s="44"/>
      <c r="BM5481" s="44"/>
    </row>
    <row r="5482" spans="3:65" ht="12" customHeight="1">
      <c r="C5482" s="63"/>
      <c r="AB5482" s="49"/>
      <c r="AF5482" s="44"/>
      <c r="AQ5482" s="44"/>
      <c r="AS5482" s="44"/>
      <c r="BM5482" s="44"/>
    </row>
    <row r="5483" spans="3:65" ht="12" customHeight="1">
      <c r="C5483" s="63"/>
      <c r="AB5483" s="49"/>
      <c r="AF5483" s="44"/>
      <c r="AQ5483" s="44"/>
      <c r="AS5483" s="44"/>
      <c r="BM5483" s="44"/>
    </row>
    <row r="5484" spans="3:65" ht="12" customHeight="1">
      <c r="C5484" s="63"/>
      <c r="AB5484" s="49"/>
      <c r="AF5484" s="44"/>
      <c r="AQ5484" s="44"/>
      <c r="AS5484" s="44"/>
      <c r="BM5484" s="44"/>
    </row>
    <row r="5485" spans="3:65" ht="12" customHeight="1">
      <c r="C5485" s="63"/>
      <c r="AB5485" s="49"/>
      <c r="AF5485" s="44"/>
      <c r="AQ5485" s="44"/>
      <c r="AS5485" s="44"/>
      <c r="BM5485" s="44"/>
    </row>
    <row r="5486" spans="3:65" ht="12" customHeight="1">
      <c r="C5486" s="63"/>
      <c r="AB5486" s="49"/>
      <c r="AF5486" s="44"/>
      <c r="AQ5486" s="44"/>
      <c r="AS5486" s="44"/>
      <c r="BM5486" s="44"/>
    </row>
    <row r="5487" spans="3:65" ht="12" customHeight="1">
      <c r="C5487" s="63"/>
      <c r="AB5487" s="49"/>
      <c r="AF5487" s="44"/>
      <c r="AQ5487" s="44"/>
      <c r="AS5487" s="44"/>
      <c r="BM5487" s="44"/>
    </row>
    <row r="5488" spans="3:65" ht="12" customHeight="1">
      <c r="C5488" s="63"/>
      <c r="AB5488" s="49"/>
      <c r="AF5488" s="44"/>
      <c r="AQ5488" s="44"/>
      <c r="AS5488" s="44"/>
      <c r="BM5488" s="44"/>
    </row>
    <row r="5489" spans="3:65" ht="12" customHeight="1">
      <c r="C5489" s="63"/>
      <c r="AB5489" s="49"/>
      <c r="AF5489" s="44"/>
      <c r="AQ5489" s="44"/>
      <c r="AS5489" s="44"/>
      <c r="BM5489" s="44"/>
    </row>
    <row r="5490" spans="3:65" ht="12" customHeight="1">
      <c r="C5490" s="63"/>
      <c r="AB5490" s="49"/>
      <c r="AF5490" s="44"/>
      <c r="AQ5490" s="44"/>
      <c r="AS5490" s="44"/>
      <c r="BM5490" s="44"/>
    </row>
    <row r="5491" spans="3:65" ht="12" customHeight="1">
      <c r="C5491" s="63"/>
      <c r="AB5491" s="49"/>
      <c r="AF5491" s="44"/>
      <c r="AQ5491" s="44"/>
      <c r="AS5491" s="44"/>
      <c r="BM5491" s="44"/>
    </row>
    <row r="5492" spans="3:65" ht="12" customHeight="1">
      <c r="C5492" s="63"/>
      <c r="AB5492" s="49"/>
      <c r="AF5492" s="44"/>
      <c r="AQ5492" s="44"/>
      <c r="AS5492" s="44"/>
      <c r="BM5492" s="44"/>
    </row>
    <row r="5493" spans="3:65" ht="12" customHeight="1">
      <c r="C5493" s="63"/>
      <c r="AB5493" s="49"/>
      <c r="AF5493" s="44"/>
      <c r="AQ5493" s="44"/>
      <c r="AS5493" s="44"/>
      <c r="BM5493" s="44"/>
    </row>
    <row r="5494" spans="3:65" ht="12" customHeight="1">
      <c r="C5494" s="63"/>
      <c r="AB5494" s="49"/>
      <c r="AF5494" s="44"/>
      <c r="AQ5494" s="44"/>
      <c r="AS5494" s="44"/>
      <c r="BM5494" s="44"/>
    </row>
    <row r="5495" spans="3:65" ht="12" customHeight="1">
      <c r="C5495" s="63"/>
      <c r="AB5495" s="49"/>
      <c r="AF5495" s="44"/>
      <c r="AQ5495" s="44"/>
      <c r="AS5495" s="44"/>
      <c r="BM5495" s="44"/>
    </row>
    <row r="5496" spans="3:65" ht="12" customHeight="1">
      <c r="C5496" s="63"/>
      <c r="AB5496" s="49"/>
      <c r="AF5496" s="44"/>
      <c r="AQ5496" s="44"/>
      <c r="AS5496" s="44"/>
      <c r="BM5496" s="44"/>
    </row>
    <row r="5497" spans="3:65" ht="12" customHeight="1">
      <c r="C5497" s="63"/>
      <c r="AB5497" s="49"/>
      <c r="AF5497" s="44"/>
      <c r="AQ5497" s="44"/>
      <c r="AS5497" s="44"/>
      <c r="BM5497" s="44"/>
    </row>
    <row r="5498" spans="3:65" ht="12" customHeight="1">
      <c r="C5498" s="63"/>
      <c r="AB5498" s="49"/>
      <c r="AF5498" s="44"/>
      <c r="AQ5498" s="44"/>
      <c r="AS5498" s="44"/>
      <c r="BM5498" s="44"/>
    </row>
    <row r="5499" spans="3:65" ht="12" customHeight="1">
      <c r="C5499" s="63"/>
      <c r="AB5499" s="49"/>
      <c r="AF5499" s="44"/>
      <c r="AQ5499" s="44"/>
      <c r="AS5499" s="44"/>
      <c r="BM5499" s="44"/>
    </row>
    <row r="5500" spans="3:65" ht="12" customHeight="1">
      <c r="C5500" s="63"/>
      <c r="AB5500" s="49"/>
      <c r="AF5500" s="44"/>
      <c r="AQ5500" s="44"/>
      <c r="AS5500" s="44"/>
      <c r="BM5500" s="44"/>
    </row>
    <row r="5501" spans="3:65" ht="12" customHeight="1">
      <c r="C5501" s="63"/>
      <c r="AB5501" s="49"/>
      <c r="AF5501" s="44"/>
      <c r="AQ5501" s="44"/>
      <c r="AS5501" s="44"/>
      <c r="BM5501" s="44"/>
    </row>
    <row r="5502" spans="3:65" ht="12" customHeight="1">
      <c r="C5502" s="63"/>
      <c r="AB5502" s="49"/>
      <c r="AF5502" s="44"/>
      <c r="AQ5502" s="44"/>
      <c r="AS5502" s="44"/>
      <c r="BM5502" s="44"/>
    </row>
    <row r="5503" spans="3:65" ht="12" customHeight="1">
      <c r="C5503" s="63"/>
      <c r="AB5503" s="49"/>
      <c r="AF5503" s="44"/>
      <c r="AQ5503" s="44"/>
      <c r="AS5503" s="44"/>
      <c r="BM5503" s="44"/>
    </row>
    <row r="5504" spans="3:65" ht="12" customHeight="1">
      <c r="C5504" s="63"/>
      <c r="AB5504" s="49"/>
      <c r="AF5504" s="44"/>
      <c r="AQ5504" s="44"/>
      <c r="AS5504" s="44"/>
      <c r="BM5504" s="44"/>
    </row>
    <row r="5505" spans="3:65" ht="12" customHeight="1">
      <c r="C5505" s="63"/>
      <c r="AB5505" s="49"/>
      <c r="AF5505" s="44"/>
      <c r="AQ5505" s="44"/>
      <c r="AS5505" s="44"/>
      <c r="BM5505" s="44"/>
    </row>
    <row r="5506" spans="3:65" ht="12" customHeight="1">
      <c r="C5506" s="63"/>
      <c r="AB5506" s="49"/>
      <c r="AF5506" s="44"/>
      <c r="AQ5506" s="44"/>
      <c r="AS5506" s="44"/>
      <c r="BM5506" s="44"/>
    </row>
    <row r="5507" spans="3:65" ht="12" customHeight="1">
      <c r="C5507" s="63"/>
      <c r="AB5507" s="49"/>
      <c r="AF5507" s="44"/>
      <c r="AQ5507" s="44"/>
      <c r="AS5507" s="44"/>
      <c r="BM5507" s="44"/>
    </row>
    <row r="5508" spans="3:65" ht="12" customHeight="1">
      <c r="C5508" s="63"/>
      <c r="AB5508" s="49"/>
      <c r="AF5508" s="44"/>
      <c r="AQ5508" s="44"/>
      <c r="AS5508" s="44"/>
      <c r="BM5508" s="44"/>
    </row>
    <row r="5509" spans="3:65" ht="12" customHeight="1">
      <c r="C5509" s="63"/>
      <c r="AB5509" s="49"/>
      <c r="AF5509" s="44"/>
      <c r="AQ5509" s="44"/>
      <c r="AS5509" s="44"/>
      <c r="BM5509" s="44"/>
    </row>
    <row r="5510" spans="3:65" ht="12" customHeight="1">
      <c r="C5510" s="63"/>
      <c r="AB5510" s="49"/>
      <c r="AF5510" s="44"/>
      <c r="AQ5510" s="44"/>
      <c r="AS5510" s="44"/>
      <c r="BM5510" s="44"/>
    </row>
    <row r="5511" spans="3:65" ht="12" customHeight="1">
      <c r="C5511" s="63"/>
      <c r="AB5511" s="49"/>
      <c r="AF5511" s="44"/>
      <c r="AQ5511" s="44"/>
      <c r="AS5511" s="44"/>
      <c r="BM5511" s="44"/>
    </row>
    <row r="5512" spans="3:65" ht="12" customHeight="1">
      <c r="C5512" s="63"/>
      <c r="AB5512" s="49"/>
      <c r="AF5512" s="44"/>
      <c r="AQ5512" s="44"/>
      <c r="AS5512" s="44"/>
      <c r="BM5512" s="44"/>
    </row>
    <row r="5513" spans="3:65" ht="12" customHeight="1">
      <c r="C5513" s="63"/>
      <c r="AB5513" s="49"/>
      <c r="AF5513" s="44"/>
      <c r="AQ5513" s="44"/>
      <c r="AS5513" s="44"/>
      <c r="BM5513" s="44"/>
    </row>
    <row r="5514" spans="3:65" ht="12" customHeight="1">
      <c r="C5514" s="63"/>
      <c r="AB5514" s="49"/>
      <c r="AF5514" s="44"/>
      <c r="AQ5514" s="44"/>
      <c r="AS5514" s="44"/>
      <c r="BM5514" s="44"/>
    </row>
    <row r="5515" spans="3:65" ht="12" customHeight="1">
      <c r="C5515" s="63"/>
      <c r="AB5515" s="49"/>
      <c r="AF5515" s="44"/>
      <c r="AQ5515" s="44"/>
      <c r="AS5515" s="44"/>
      <c r="BM5515" s="44"/>
    </row>
    <row r="5516" spans="3:65" ht="12" customHeight="1">
      <c r="C5516" s="63"/>
      <c r="AB5516" s="49"/>
      <c r="AF5516" s="44"/>
      <c r="AQ5516" s="44"/>
      <c r="AS5516" s="44"/>
      <c r="BM5516" s="44"/>
    </row>
    <row r="5517" spans="3:65" ht="12" customHeight="1">
      <c r="C5517" s="63"/>
      <c r="AB5517" s="49"/>
      <c r="AF5517" s="44"/>
      <c r="AQ5517" s="44"/>
      <c r="AS5517" s="44"/>
      <c r="BM5517" s="44"/>
    </row>
    <row r="5518" spans="3:65" ht="12" customHeight="1">
      <c r="C5518" s="63"/>
      <c r="AB5518" s="49"/>
      <c r="AF5518" s="44"/>
      <c r="AQ5518" s="44"/>
      <c r="AS5518" s="44"/>
      <c r="BM5518" s="44"/>
    </row>
    <row r="5519" spans="3:65" ht="12" customHeight="1">
      <c r="C5519" s="63"/>
      <c r="AB5519" s="49"/>
      <c r="AF5519" s="44"/>
      <c r="AQ5519" s="44"/>
      <c r="AS5519" s="44"/>
      <c r="BM5519" s="44"/>
    </row>
    <row r="5520" spans="3:65" ht="12" customHeight="1">
      <c r="C5520" s="63"/>
      <c r="AB5520" s="49"/>
      <c r="AF5520" s="44"/>
      <c r="AQ5520" s="44"/>
      <c r="AS5520" s="44"/>
      <c r="BM5520" s="44"/>
    </row>
    <row r="5521" spans="3:65" ht="12" customHeight="1">
      <c r="C5521" s="63"/>
      <c r="AB5521" s="49"/>
      <c r="AF5521" s="44"/>
      <c r="AQ5521" s="44"/>
      <c r="AS5521" s="44"/>
      <c r="BM5521" s="44"/>
    </row>
    <row r="5522" spans="3:65" ht="12" customHeight="1">
      <c r="C5522" s="63"/>
      <c r="AB5522" s="49"/>
      <c r="AF5522" s="44"/>
      <c r="AQ5522" s="44"/>
      <c r="AS5522" s="44"/>
      <c r="BM5522" s="44"/>
    </row>
    <row r="5523" spans="3:65" ht="12" customHeight="1">
      <c r="C5523" s="63"/>
      <c r="AB5523" s="49"/>
      <c r="AF5523" s="44"/>
      <c r="AQ5523" s="44"/>
      <c r="AS5523" s="44"/>
      <c r="BM5523" s="44"/>
    </row>
    <row r="5524" spans="3:65" ht="12" customHeight="1">
      <c r="C5524" s="63"/>
      <c r="AB5524" s="49"/>
      <c r="AF5524" s="44"/>
      <c r="AQ5524" s="44"/>
      <c r="AS5524" s="44"/>
      <c r="BM5524" s="44"/>
    </row>
    <row r="5525" spans="3:65" ht="12" customHeight="1">
      <c r="C5525" s="63"/>
      <c r="AB5525" s="49"/>
      <c r="AF5525" s="44"/>
      <c r="AQ5525" s="44"/>
      <c r="AS5525" s="44"/>
      <c r="BM5525" s="44"/>
    </row>
    <row r="5526" spans="3:65" ht="12" customHeight="1">
      <c r="C5526" s="63"/>
      <c r="AB5526" s="49"/>
      <c r="AF5526" s="44"/>
      <c r="AQ5526" s="44"/>
      <c r="AS5526" s="44"/>
      <c r="BM5526" s="44"/>
    </row>
    <row r="5527" spans="3:65" ht="12" customHeight="1">
      <c r="C5527" s="63"/>
      <c r="AB5527" s="49"/>
      <c r="AF5527" s="44"/>
      <c r="AQ5527" s="44"/>
      <c r="AS5527" s="44"/>
      <c r="BM5527" s="44"/>
    </row>
    <row r="5528" spans="3:65" ht="12" customHeight="1">
      <c r="C5528" s="63"/>
      <c r="AB5528" s="49"/>
      <c r="AF5528" s="44"/>
      <c r="AQ5528" s="44"/>
      <c r="AS5528" s="44"/>
      <c r="BM5528" s="44"/>
    </row>
    <row r="5529" spans="3:65" ht="12" customHeight="1">
      <c r="C5529" s="63"/>
      <c r="AB5529" s="49"/>
      <c r="AF5529" s="44"/>
      <c r="AQ5529" s="44"/>
      <c r="AS5529" s="44"/>
      <c r="BM5529" s="44"/>
    </row>
    <row r="5530" spans="3:65" ht="12" customHeight="1">
      <c r="C5530" s="63"/>
      <c r="AB5530" s="49"/>
      <c r="AF5530" s="44"/>
      <c r="AQ5530" s="44"/>
      <c r="AS5530" s="44"/>
      <c r="BM5530" s="44"/>
    </row>
    <row r="5531" spans="3:65" ht="12" customHeight="1">
      <c r="C5531" s="63"/>
      <c r="AB5531" s="49"/>
      <c r="AF5531" s="44"/>
      <c r="AQ5531" s="44"/>
      <c r="AS5531" s="44"/>
      <c r="BM5531" s="44"/>
    </row>
    <row r="5532" spans="3:65" ht="12" customHeight="1">
      <c r="C5532" s="63"/>
      <c r="AB5532" s="49"/>
      <c r="AF5532" s="44"/>
      <c r="AQ5532" s="44"/>
      <c r="AS5532" s="44"/>
      <c r="BM5532" s="44"/>
    </row>
    <row r="5533" spans="3:65" ht="12" customHeight="1">
      <c r="C5533" s="63"/>
      <c r="AB5533" s="49"/>
      <c r="AF5533" s="44"/>
      <c r="AQ5533" s="44"/>
      <c r="AS5533" s="44"/>
      <c r="BM5533" s="44"/>
    </row>
    <row r="5534" spans="3:65" ht="12" customHeight="1">
      <c r="C5534" s="63"/>
      <c r="AB5534" s="49"/>
      <c r="AF5534" s="44"/>
      <c r="AQ5534" s="44"/>
      <c r="AS5534" s="44"/>
      <c r="BM5534" s="44"/>
    </row>
    <row r="5535" spans="3:65" ht="12" customHeight="1">
      <c r="C5535" s="63"/>
      <c r="AB5535" s="49"/>
      <c r="AF5535" s="44"/>
      <c r="AQ5535" s="44"/>
      <c r="AS5535" s="44"/>
      <c r="BM5535" s="44"/>
    </row>
    <row r="5536" spans="3:65" ht="12" customHeight="1">
      <c r="C5536" s="63"/>
      <c r="AB5536" s="49"/>
      <c r="AF5536" s="44"/>
      <c r="AQ5536" s="44"/>
      <c r="AS5536" s="44"/>
      <c r="BM5536" s="44"/>
    </row>
    <row r="5537" spans="3:65" ht="12" customHeight="1">
      <c r="C5537" s="63"/>
      <c r="AB5537" s="49"/>
      <c r="AF5537" s="44"/>
      <c r="AQ5537" s="44"/>
      <c r="AS5537" s="44"/>
      <c r="BM5537" s="44"/>
    </row>
    <row r="5538" spans="3:65" ht="12" customHeight="1">
      <c r="C5538" s="63"/>
      <c r="AB5538" s="49"/>
      <c r="AF5538" s="44"/>
      <c r="AQ5538" s="44"/>
      <c r="AS5538" s="44"/>
      <c r="BM5538" s="44"/>
    </row>
    <row r="5539" spans="3:65" ht="12" customHeight="1">
      <c r="C5539" s="63"/>
      <c r="AB5539" s="49"/>
      <c r="AF5539" s="44"/>
      <c r="AQ5539" s="44"/>
      <c r="AS5539" s="44"/>
      <c r="BM5539" s="44"/>
    </row>
    <row r="5540" spans="3:65" ht="12" customHeight="1">
      <c r="C5540" s="63"/>
      <c r="AB5540" s="49"/>
      <c r="AF5540" s="44"/>
      <c r="AQ5540" s="44"/>
      <c r="AS5540" s="44"/>
      <c r="BM5540" s="44"/>
    </row>
    <row r="5541" spans="3:65" ht="12" customHeight="1">
      <c r="C5541" s="63"/>
      <c r="AB5541" s="49"/>
      <c r="AF5541" s="44"/>
      <c r="AQ5541" s="44"/>
      <c r="AS5541" s="44"/>
      <c r="BM5541" s="44"/>
    </row>
    <row r="5542" spans="3:65" ht="12" customHeight="1">
      <c r="C5542" s="63"/>
      <c r="AB5542" s="49"/>
      <c r="AF5542" s="44"/>
      <c r="AQ5542" s="44"/>
      <c r="AS5542" s="44"/>
      <c r="BM5542" s="44"/>
    </row>
    <row r="5543" spans="3:65" ht="12" customHeight="1">
      <c r="C5543" s="63"/>
      <c r="AB5543" s="49"/>
      <c r="AF5543" s="44"/>
      <c r="AQ5543" s="44"/>
      <c r="AS5543" s="44"/>
      <c r="BM5543" s="44"/>
    </row>
    <row r="5544" spans="3:65" ht="12" customHeight="1">
      <c r="C5544" s="63"/>
      <c r="AB5544" s="49"/>
      <c r="AF5544" s="44"/>
      <c r="AQ5544" s="44"/>
      <c r="AS5544" s="44"/>
      <c r="BM5544" s="44"/>
    </row>
    <row r="5545" spans="3:65" ht="12" customHeight="1">
      <c r="C5545" s="63"/>
      <c r="AB5545" s="49"/>
      <c r="AF5545" s="44"/>
      <c r="AQ5545" s="44"/>
      <c r="AS5545" s="44"/>
      <c r="BM5545" s="44"/>
    </row>
    <row r="5546" spans="3:65" ht="12" customHeight="1">
      <c r="C5546" s="63"/>
      <c r="AB5546" s="49"/>
      <c r="AF5546" s="44"/>
      <c r="AQ5546" s="44"/>
      <c r="AS5546" s="44"/>
      <c r="BM5546" s="44"/>
    </row>
    <row r="5547" spans="3:65" ht="12" customHeight="1">
      <c r="C5547" s="63"/>
      <c r="AB5547" s="49"/>
      <c r="AF5547" s="44"/>
      <c r="AQ5547" s="44"/>
      <c r="AS5547" s="44"/>
      <c r="BM5547" s="44"/>
    </row>
    <row r="5548" spans="3:65" ht="12" customHeight="1">
      <c r="C5548" s="63"/>
      <c r="AB5548" s="49"/>
      <c r="AF5548" s="44"/>
      <c r="AQ5548" s="44"/>
      <c r="AS5548" s="44"/>
      <c r="BM5548" s="44"/>
    </row>
    <row r="5549" spans="3:65" ht="12" customHeight="1">
      <c r="C5549" s="63"/>
      <c r="AB5549" s="49"/>
      <c r="AF5549" s="44"/>
      <c r="AQ5549" s="44"/>
      <c r="AS5549" s="44"/>
      <c r="BM5549" s="44"/>
    </row>
    <row r="5550" spans="3:65" ht="12" customHeight="1">
      <c r="C5550" s="63"/>
      <c r="AB5550" s="49"/>
      <c r="AF5550" s="44"/>
      <c r="AQ5550" s="44"/>
      <c r="AS5550" s="44"/>
      <c r="BM5550" s="44"/>
    </row>
    <row r="5551" spans="3:65" ht="12" customHeight="1">
      <c r="C5551" s="63"/>
      <c r="AB5551" s="49"/>
      <c r="AF5551" s="44"/>
      <c r="AQ5551" s="44"/>
      <c r="AS5551" s="44"/>
      <c r="BM5551" s="44"/>
    </row>
    <row r="5552" spans="3:65" ht="12" customHeight="1">
      <c r="C5552" s="63"/>
      <c r="AB5552" s="49"/>
      <c r="AF5552" s="44"/>
      <c r="AQ5552" s="44"/>
      <c r="AS5552" s="44"/>
      <c r="BM5552" s="44"/>
    </row>
    <row r="5553" spans="3:65" ht="12" customHeight="1">
      <c r="C5553" s="63"/>
      <c r="AB5553" s="49"/>
      <c r="AF5553" s="44"/>
      <c r="AQ5553" s="44"/>
      <c r="AS5553" s="44"/>
      <c r="BM5553" s="44"/>
    </row>
    <row r="5554" spans="3:65" ht="12" customHeight="1">
      <c r="C5554" s="63"/>
      <c r="AB5554" s="49"/>
      <c r="AF5554" s="44"/>
      <c r="AQ5554" s="44"/>
      <c r="AS5554" s="44"/>
      <c r="BM5554" s="44"/>
    </row>
    <row r="5555" spans="3:65" ht="12" customHeight="1">
      <c r="C5555" s="63"/>
      <c r="AB5555" s="49"/>
      <c r="AF5555" s="44"/>
      <c r="AQ5555" s="44"/>
      <c r="AS5555" s="44"/>
      <c r="BM5555" s="44"/>
    </row>
    <row r="5556" spans="3:65" ht="12" customHeight="1">
      <c r="C5556" s="63"/>
      <c r="AB5556" s="49"/>
      <c r="AF5556" s="44"/>
      <c r="AQ5556" s="44"/>
      <c r="AS5556" s="44"/>
      <c r="BM5556" s="44"/>
    </row>
    <row r="5557" spans="3:65" ht="12" customHeight="1">
      <c r="C5557" s="63"/>
      <c r="AB5557" s="49"/>
      <c r="AF5557" s="44"/>
      <c r="AQ5557" s="44"/>
      <c r="AS5557" s="44"/>
      <c r="BM5557" s="44"/>
    </row>
    <row r="5558" spans="3:65" ht="12" customHeight="1">
      <c r="C5558" s="63"/>
      <c r="AB5558" s="49"/>
      <c r="AF5558" s="44"/>
      <c r="AQ5558" s="44"/>
      <c r="AS5558" s="44"/>
      <c r="BM5558" s="44"/>
    </row>
    <row r="5559" spans="3:65" ht="12" customHeight="1">
      <c r="C5559" s="63"/>
      <c r="AB5559" s="49"/>
      <c r="AF5559" s="44"/>
      <c r="AQ5559" s="44"/>
      <c r="AS5559" s="44"/>
      <c r="BM5559" s="44"/>
    </row>
    <row r="5560" spans="3:65" ht="12" customHeight="1">
      <c r="C5560" s="63"/>
      <c r="AB5560" s="49"/>
      <c r="AF5560" s="44"/>
      <c r="AQ5560" s="44"/>
      <c r="AS5560" s="44"/>
      <c r="BM5560" s="44"/>
    </row>
    <row r="5561" spans="3:65" ht="12" customHeight="1">
      <c r="C5561" s="63"/>
      <c r="AB5561" s="49"/>
      <c r="AF5561" s="44"/>
      <c r="AQ5561" s="44"/>
      <c r="AS5561" s="44"/>
      <c r="BM5561" s="44"/>
    </row>
    <row r="5562" spans="3:65" ht="12" customHeight="1">
      <c r="C5562" s="63"/>
      <c r="AB5562" s="49"/>
      <c r="AF5562" s="44"/>
      <c r="AQ5562" s="44"/>
      <c r="AS5562" s="44"/>
      <c r="BM5562" s="44"/>
    </row>
    <row r="5563" spans="3:65" ht="12" customHeight="1">
      <c r="C5563" s="63"/>
      <c r="AB5563" s="49"/>
      <c r="AF5563" s="44"/>
      <c r="AQ5563" s="44"/>
      <c r="AS5563" s="44"/>
      <c r="BM5563" s="44"/>
    </row>
    <row r="5564" spans="3:65" ht="12" customHeight="1">
      <c r="C5564" s="63"/>
      <c r="AB5564" s="49"/>
      <c r="AF5564" s="44"/>
      <c r="AQ5564" s="44"/>
      <c r="AS5564" s="44"/>
      <c r="BM5564" s="44"/>
    </row>
    <row r="5565" spans="3:65" ht="12" customHeight="1">
      <c r="C5565" s="63"/>
      <c r="AB5565" s="49"/>
      <c r="AF5565" s="44"/>
      <c r="AQ5565" s="44"/>
      <c r="AS5565" s="44"/>
      <c r="BM5565" s="44"/>
    </row>
    <row r="5566" spans="3:65" ht="12" customHeight="1">
      <c r="C5566" s="63"/>
      <c r="AB5566" s="49"/>
      <c r="AF5566" s="44"/>
      <c r="AQ5566" s="44"/>
      <c r="AS5566" s="44"/>
      <c r="BM5566" s="44"/>
    </row>
    <row r="5567" spans="3:65" ht="12" customHeight="1">
      <c r="C5567" s="63"/>
      <c r="AB5567" s="49"/>
      <c r="AF5567" s="44"/>
      <c r="AQ5567" s="44"/>
      <c r="AS5567" s="44"/>
      <c r="BM5567" s="44"/>
    </row>
    <row r="5568" spans="3:65" ht="12" customHeight="1">
      <c r="C5568" s="63"/>
      <c r="AB5568" s="49"/>
      <c r="AF5568" s="44"/>
      <c r="AQ5568" s="44"/>
      <c r="AS5568" s="44"/>
      <c r="BM5568" s="44"/>
    </row>
    <row r="5569" spans="3:65" ht="12" customHeight="1">
      <c r="C5569" s="63"/>
      <c r="AB5569" s="49"/>
      <c r="AF5569" s="44"/>
      <c r="AQ5569" s="44"/>
      <c r="AS5569" s="44"/>
      <c r="BM5569" s="44"/>
    </row>
    <row r="5570" spans="3:65" ht="12" customHeight="1">
      <c r="C5570" s="63"/>
      <c r="AB5570" s="49"/>
      <c r="AF5570" s="44"/>
      <c r="AQ5570" s="44"/>
      <c r="AS5570" s="44"/>
      <c r="BM5570" s="44"/>
    </row>
    <row r="5571" spans="3:65" ht="12" customHeight="1">
      <c r="C5571" s="63"/>
      <c r="AB5571" s="49"/>
      <c r="AF5571" s="44"/>
      <c r="AQ5571" s="44"/>
      <c r="AS5571" s="44"/>
      <c r="BM5571" s="44"/>
    </row>
    <row r="5572" spans="3:65" ht="12" customHeight="1">
      <c r="C5572" s="63"/>
      <c r="AB5572" s="49"/>
      <c r="AF5572" s="44"/>
      <c r="AQ5572" s="44"/>
      <c r="AS5572" s="44"/>
      <c r="BM5572" s="44"/>
    </row>
    <row r="5573" spans="3:65" ht="12" customHeight="1">
      <c r="C5573" s="63"/>
      <c r="AB5573" s="49"/>
      <c r="AF5573" s="44"/>
      <c r="AQ5573" s="44"/>
      <c r="AS5573" s="44"/>
      <c r="BM5573" s="44"/>
    </row>
    <row r="5574" spans="3:65" ht="12" customHeight="1">
      <c r="C5574" s="63"/>
      <c r="AB5574" s="49"/>
      <c r="AF5574" s="44"/>
      <c r="AQ5574" s="44"/>
      <c r="AS5574" s="44"/>
      <c r="BM5574" s="44"/>
    </row>
    <row r="5575" spans="3:65" ht="12" customHeight="1">
      <c r="C5575" s="63"/>
      <c r="AB5575" s="49"/>
      <c r="AF5575" s="44"/>
      <c r="AQ5575" s="44"/>
      <c r="AS5575" s="44"/>
      <c r="BM5575" s="44"/>
    </row>
    <row r="5576" spans="3:65" ht="12" customHeight="1">
      <c r="C5576" s="63"/>
      <c r="AB5576" s="49"/>
      <c r="AF5576" s="44"/>
      <c r="AQ5576" s="44"/>
      <c r="AS5576" s="44"/>
      <c r="BM5576" s="44"/>
    </row>
    <row r="5577" spans="3:65" ht="12" customHeight="1">
      <c r="C5577" s="63"/>
      <c r="AB5577" s="49"/>
      <c r="AF5577" s="44"/>
      <c r="AQ5577" s="44"/>
      <c r="AS5577" s="44"/>
      <c r="BM5577" s="44"/>
    </row>
    <row r="5578" spans="3:65" ht="12" customHeight="1">
      <c r="C5578" s="63"/>
      <c r="AB5578" s="49"/>
      <c r="AF5578" s="44"/>
      <c r="AQ5578" s="44"/>
      <c r="AS5578" s="44"/>
      <c r="BM5578" s="44"/>
    </row>
    <row r="5579" spans="3:65" ht="12" customHeight="1">
      <c r="C5579" s="63"/>
      <c r="AB5579" s="49"/>
      <c r="AF5579" s="44"/>
      <c r="AQ5579" s="44"/>
      <c r="AS5579" s="44"/>
      <c r="BM5579" s="44"/>
    </row>
    <row r="5580" spans="3:65" ht="12" customHeight="1">
      <c r="C5580" s="63"/>
      <c r="AB5580" s="49"/>
      <c r="AF5580" s="44"/>
      <c r="AQ5580" s="44"/>
      <c r="AS5580" s="44"/>
      <c r="BM5580" s="44"/>
    </row>
    <row r="5581" spans="3:65" ht="12" customHeight="1">
      <c r="C5581" s="63"/>
      <c r="AB5581" s="49"/>
      <c r="AF5581" s="44"/>
      <c r="AQ5581" s="44"/>
      <c r="AS5581" s="44"/>
      <c r="BM5581" s="44"/>
    </row>
    <row r="5582" spans="3:65" ht="12" customHeight="1">
      <c r="C5582" s="63"/>
      <c r="AB5582" s="49"/>
      <c r="AF5582" s="44"/>
      <c r="AQ5582" s="44"/>
      <c r="AS5582" s="44"/>
      <c r="BM5582" s="44"/>
    </row>
    <row r="5583" spans="3:65" ht="12" customHeight="1">
      <c r="C5583" s="63"/>
      <c r="AB5583" s="49"/>
      <c r="AF5583" s="44"/>
      <c r="AQ5583" s="44"/>
      <c r="AS5583" s="44"/>
      <c r="BM5583" s="44"/>
    </row>
    <row r="5584" spans="3:65" ht="12" customHeight="1">
      <c r="C5584" s="63"/>
      <c r="AB5584" s="49"/>
      <c r="AF5584" s="44"/>
      <c r="AQ5584" s="44"/>
      <c r="AS5584" s="44"/>
      <c r="BM5584" s="44"/>
    </row>
    <row r="5585" spans="3:65" ht="12" customHeight="1">
      <c r="C5585" s="63"/>
      <c r="AB5585" s="49"/>
      <c r="AF5585" s="44"/>
      <c r="AQ5585" s="44"/>
      <c r="AS5585" s="44"/>
      <c r="BM5585" s="44"/>
    </row>
    <row r="5586" spans="3:65" ht="12" customHeight="1">
      <c r="C5586" s="63"/>
      <c r="AB5586" s="49"/>
      <c r="AF5586" s="44"/>
      <c r="AQ5586" s="44"/>
      <c r="AS5586" s="44"/>
      <c r="BM5586" s="44"/>
    </row>
    <row r="5587" spans="3:65" ht="12" customHeight="1">
      <c r="C5587" s="63"/>
      <c r="AB5587" s="49"/>
      <c r="AF5587" s="44"/>
      <c r="AQ5587" s="44"/>
      <c r="AS5587" s="44"/>
      <c r="BM5587" s="44"/>
    </row>
    <row r="5588" spans="3:65" ht="12" customHeight="1">
      <c r="C5588" s="63"/>
      <c r="AB5588" s="49"/>
      <c r="AF5588" s="44"/>
      <c r="AQ5588" s="44"/>
      <c r="AS5588" s="44"/>
      <c r="BM5588" s="44"/>
    </row>
    <row r="5589" spans="3:65" ht="12" customHeight="1">
      <c r="C5589" s="63"/>
      <c r="AB5589" s="49"/>
      <c r="AF5589" s="44"/>
      <c r="AQ5589" s="44"/>
      <c r="AS5589" s="44"/>
      <c r="BM5589" s="44"/>
    </row>
    <row r="5590" spans="3:65" ht="12" customHeight="1">
      <c r="C5590" s="63"/>
      <c r="AB5590" s="49"/>
      <c r="AF5590" s="44"/>
      <c r="AQ5590" s="44"/>
      <c r="AS5590" s="44"/>
      <c r="BM5590" s="44"/>
    </row>
    <row r="5591" spans="3:65" ht="12" customHeight="1">
      <c r="C5591" s="63"/>
      <c r="AB5591" s="49"/>
      <c r="AF5591" s="44"/>
      <c r="AQ5591" s="44"/>
      <c r="AS5591" s="44"/>
      <c r="BM5591" s="44"/>
    </row>
    <row r="5592" spans="3:65" ht="12" customHeight="1">
      <c r="C5592" s="63"/>
      <c r="AB5592" s="49"/>
      <c r="AF5592" s="44"/>
      <c r="AQ5592" s="44"/>
      <c r="AS5592" s="44"/>
      <c r="BM5592" s="44"/>
    </row>
    <row r="5593" spans="3:65" ht="12" customHeight="1">
      <c r="C5593" s="63"/>
      <c r="AB5593" s="49"/>
      <c r="AF5593" s="44"/>
      <c r="AQ5593" s="44"/>
      <c r="AS5593" s="44"/>
      <c r="BM5593" s="44"/>
    </row>
    <row r="5594" spans="3:65" ht="12" customHeight="1">
      <c r="C5594" s="63"/>
      <c r="AB5594" s="49"/>
      <c r="AF5594" s="44"/>
      <c r="AQ5594" s="44"/>
      <c r="AS5594" s="44"/>
      <c r="BM5594" s="44"/>
    </row>
    <row r="5595" spans="3:65" ht="12" customHeight="1">
      <c r="C5595" s="63"/>
      <c r="AB5595" s="49"/>
      <c r="AF5595" s="44"/>
      <c r="AQ5595" s="44"/>
      <c r="AS5595" s="44"/>
      <c r="BM5595" s="44"/>
    </row>
    <row r="5596" spans="3:65" ht="12" customHeight="1">
      <c r="C5596" s="63"/>
      <c r="AB5596" s="49"/>
      <c r="AF5596" s="44"/>
      <c r="AQ5596" s="44"/>
      <c r="AS5596" s="44"/>
      <c r="BM5596" s="44"/>
    </row>
    <row r="5597" spans="3:65" ht="12" customHeight="1">
      <c r="C5597" s="63"/>
      <c r="AB5597" s="49"/>
      <c r="AF5597" s="44"/>
      <c r="AQ5597" s="44"/>
      <c r="AS5597" s="44"/>
      <c r="BM5597" s="44"/>
    </row>
    <row r="5598" spans="3:65" ht="12" customHeight="1">
      <c r="C5598" s="63"/>
      <c r="AB5598" s="49"/>
      <c r="AF5598" s="44"/>
      <c r="AQ5598" s="44"/>
      <c r="AS5598" s="44"/>
      <c r="BM5598" s="44"/>
    </row>
    <row r="5599" spans="3:65" ht="12" customHeight="1">
      <c r="C5599" s="63"/>
      <c r="AB5599" s="49"/>
      <c r="AF5599" s="44"/>
      <c r="AQ5599" s="44"/>
      <c r="AS5599" s="44"/>
      <c r="BM5599" s="44"/>
    </row>
    <row r="5600" spans="3:65" ht="12" customHeight="1">
      <c r="C5600" s="63"/>
      <c r="AB5600" s="49"/>
      <c r="AF5600" s="44"/>
      <c r="AQ5600" s="44"/>
      <c r="AS5600" s="44"/>
      <c r="BM5600" s="44"/>
    </row>
    <row r="5601" spans="3:65" ht="12" customHeight="1">
      <c r="C5601" s="63"/>
      <c r="AB5601" s="49"/>
      <c r="AF5601" s="44"/>
      <c r="AQ5601" s="44"/>
      <c r="AS5601" s="44"/>
      <c r="BM5601" s="44"/>
    </row>
    <row r="5602" spans="3:65" ht="12" customHeight="1">
      <c r="C5602" s="63"/>
      <c r="AB5602" s="49"/>
      <c r="AF5602" s="44"/>
      <c r="AQ5602" s="44"/>
      <c r="AS5602" s="44"/>
      <c r="BM5602" s="44"/>
    </row>
    <row r="5603" spans="3:65" ht="12" customHeight="1">
      <c r="C5603" s="63"/>
      <c r="AB5603" s="49"/>
      <c r="AF5603" s="44"/>
      <c r="AQ5603" s="44"/>
      <c r="AS5603" s="44"/>
      <c r="BM5603" s="44"/>
    </row>
    <row r="5604" spans="3:65" ht="12" customHeight="1">
      <c r="C5604" s="63"/>
      <c r="AB5604" s="49"/>
      <c r="AF5604" s="44"/>
      <c r="AQ5604" s="44"/>
      <c r="AS5604" s="44"/>
      <c r="BM5604" s="44"/>
    </row>
    <row r="5605" spans="3:65" ht="12" customHeight="1">
      <c r="C5605" s="63"/>
      <c r="AB5605" s="49"/>
      <c r="AF5605" s="44"/>
      <c r="AQ5605" s="44"/>
      <c r="AS5605" s="44"/>
      <c r="BM5605" s="44"/>
    </row>
    <row r="5606" spans="3:65" ht="12" customHeight="1">
      <c r="C5606" s="63"/>
      <c r="AB5606" s="49"/>
      <c r="AF5606" s="44"/>
      <c r="AQ5606" s="44"/>
      <c r="AS5606" s="44"/>
      <c r="BM5606" s="44"/>
    </row>
    <row r="5607" spans="3:65" ht="12" customHeight="1">
      <c r="C5607" s="63"/>
      <c r="AB5607" s="49"/>
      <c r="AF5607" s="44"/>
      <c r="AQ5607" s="44"/>
      <c r="AS5607" s="44"/>
      <c r="BM5607" s="44"/>
    </row>
    <row r="5608" spans="3:65" ht="12" customHeight="1">
      <c r="C5608" s="63"/>
      <c r="AB5608" s="49"/>
      <c r="AF5608" s="44"/>
      <c r="AQ5608" s="44"/>
      <c r="AS5608" s="44"/>
      <c r="BM5608" s="44"/>
    </row>
    <row r="5609" spans="3:65" ht="12" customHeight="1">
      <c r="C5609" s="63"/>
      <c r="AB5609" s="49"/>
      <c r="AF5609" s="44"/>
      <c r="AQ5609" s="44"/>
      <c r="AS5609" s="44"/>
      <c r="BM5609" s="44"/>
    </row>
    <row r="5610" spans="3:65" ht="12" customHeight="1">
      <c r="C5610" s="63"/>
      <c r="AB5610" s="49"/>
      <c r="AF5610" s="44"/>
      <c r="AQ5610" s="44"/>
      <c r="AS5610" s="44"/>
      <c r="BM5610" s="44"/>
    </row>
    <row r="5611" spans="3:65" ht="12" customHeight="1">
      <c r="C5611" s="63"/>
      <c r="AB5611" s="49"/>
      <c r="AF5611" s="44"/>
      <c r="AQ5611" s="44"/>
      <c r="AS5611" s="44"/>
      <c r="BM5611" s="44"/>
    </row>
    <row r="5612" spans="3:65" ht="12" customHeight="1">
      <c r="C5612" s="63"/>
      <c r="AB5612" s="49"/>
      <c r="AF5612" s="44"/>
      <c r="AQ5612" s="44"/>
      <c r="AS5612" s="44"/>
      <c r="BM5612" s="44"/>
    </row>
    <row r="5613" spans="3:65" ht="12" customHeight="1">
      <c r="C5613" s="63"/>
      <c r="AB5613" s="49"/>
      <c r="AF5613" s="44"/>
      <c r="AQ5613" s="44"/>
      <c r="AS5613" s="44"/>
      <c r="BM5613" s="44"/>
    </row>
    <row r="5614" spans="3:65" ht="12" customHeight="1">
      <c r="C5614" s="63"/>
      <c r="AB5614" s="49"/>
      <c r="AF5614" s="44"/>
      <c r="AQ5614" s="44"/>
      <c r="AS5614" s="44"/>
      <c r="BM5614" s="44"/>
    </row>
    <row r="5615" spans="3:65" ht="12" customHeight="1">
      <c r="C5615" s="63"/>
      <c r="AB5615" s="49"/>
      <c r="AF5615" s="44"/>
      <c r="AQ5615" s="44"/>
      <c r="AS5615" s="44"/>
      <c r="BM5615" s="44"/>
    </row>
    <row r="5616" spans="3:65" ht="12" customHeight="1">
      <c r="C5616" s="63"/>
      <c r="AB5616" s="49"/>
      <c r="AF5616" s="44"/>
      <c r="AQ5616" s="44"/>
      <c r="AS5616" s="44"/>
      <c r="BM5616" s="44"/>
    </row>
    <row r="5617" spans="3:65" ht="12" customHeight="1">
      <c r="C5617" s="63"/>
      <c r="AB5617" s="49"/>
      <c r="AF5617" s="44"/>
      <c r="AQ5617" s="44"/>
      <c r="AS5617" s="44"/>
      <c r="BM5617" s="44"/>
    </row>
    <row r="5618" spans="3:65" ht="12" customHeight="1">
      <c r="C5618" s="63"/>
      <c r="AB5618" s="49"/>
      <c r="AF5618" s="44"/>
      <c r="AQ5618" s="44"/>
      <c r="AS5618" s="44"/>
      <c r="BM5618" s="44"/>
    </row>
    <row r="5619" spans="3:65" ht="12" customHeight="1">
      <c r="C5619" s="63"/>
      <c r="AB5619" s="49"/>
      <c r="AF5619" s="44"/>
      <c r="AQ5619" s="44"/>
      <c r="AS5619" s="44"/>
      <c r="BM5619" s="44"/>
    </row>
    <row r="5620" spans="3:65" ht="12" customHeight="1">
      <c r="C5620" s="63"/>
      <c r="AB5620" s="49"/>
      <c r="AF5620" s="44"/>
      <c r="AQ5620" s="44"/>
      <c r="AS5620" s="44"/>
      <c r="BM5620" s="44"/>
    </row>
    <row r="5621" spans="3:65" ht="12" customHeight="1">
      <c r="C5621" s="63"/>
      <c r="AB5621" s="49"/>
      <c r="AF5621" s="44"/>
      <c r="AQ5621" s="44"/>
      <c r="AS5621" s="44"/>
      <c r="BM5621" s="44"/>
    </row>
    <row r="5622" spans="3:65" ht="12" customHeight="1">
      <c r="C5622" s="63"/>
      <c r="AB5622" s="49"/>
      <c r="AF5622" s="44"/>
      <c r="AQ5622" s="44"/>
      <c r="AS5622" s="44"/>
      <c r="BM5622" s="44"/>
    </row>
    <row r="5623" spans="3:65" ht="12" customHeight="1">
      <c r="C5623" s="63"/>
      <c r="AB5623" s="49"/>
      <c r="AF5623" s="44"/>
      <c r="AQ5623" s="44"/>
      <c r="AS5623" s="44"/>
      <c r="BM5623" s="44"/>
    </row>
    <row r="5624" spans="3:65" ht="12" customHeight="1">
      <c r="C5624" s="63"/>
      <c r="AB5624" s="49"/>
      <c r="AF5624" s="44"/>
      <c r="AQ5624" s="44"/>
      <c r="AS5624" s="44"/>
      <c r="BM5624" s="44"/>
    </row>
    <row r="5625" spans="3:65" ht="12" customHeight="1">
      <c r="C5625" s="63"/>
      <c r="AB5625" s="49"/>
      <c r="AF5625" s="44"/>
      <c r="AQ5625" s="44"/>
      <c r="AS5625" s="44"/>
      <c r="BM5625" s="44"/>
    </row>
    <row r="5626" spans="3:65" ht="12" customHeight="1">
      <c r="C5626" s="63"/>
      <c r="AB5626" s="49"/>
      <c r="AF5626" s="44"/>
      <c r="AQ5626" s="44"/>
      <c r="AS5626" s="44"/>
      <c r="BM5626" s="44"/>
    </row>
    <row r="5627" spans="3:65" ht="12" customHeight="1">
      <c r="C5627" s="63"/>
      <c r="AB5627" s="49"/>
      <c r="AF5627" s="44"/>
      <c r="AQ5627" s="44"/>
      <c r="AS5627" s="44"/>
      <c r="BM5627" s="44"/>
    </row>
    <row r="5628" spans="3:65" ht="12" customHeight="1">
      <c r="C5628" s="63"/>
      <c r="AB5628" s="49"/>
      <c r="AF5628" s="44"/>
      <c r="AQ5628" s="44"/>
      <c r="AS5628" s="44"/>
      <c r="BM5628" s="44"/>
    </row>
    <row r="5629" spans="3:65" ht="12" customHeight="1">
      <c r="C5629" s="63"/>
      <c r="AB5629" s="49"/>
      <c r="AF5629" s="44"/>
      <c r="AQ5629" s="44"/>
      <c r="AS5629" s="44"/>
      <c r="BM5629" s="44"/>
    </row>
    <row r="5630" spans="3:65" ht="12" customHeight="1">
      <c r="C5630" s="63"/>
      <c r="AB5630" s="49"/>
      <c r="AF5630" s="44"/>
      <c r="AQ5630" s="44"/>
      <c r="AS5630" s="44"/>
      <c r="BM5630" s="44"/>
    </row>
    <row r="5631" spans="3:65" ht="12" customHeight="1">
      <c r="C5631" s="63"/>
      <c r="AB5631" s="49"/>
      <c r="AF5631" s="44"/>
      <c r="AQ5631" s="44"/>
      <c r="AS5631" s="44"/>
      <c r="BM5631" s="44"/>
    </row>
    <row r="5632" spans="3:65" ht="12" customHeight="1">
      <c r="C5632" s="63"/>
      <c r="AB5632" s="49"/>
      <c r="AF5632" s="44"/>
      <c r="AQ5632" s="44"/>
      <c r="AS5632" s="44"/>
      <c r="BM5632" s="44"/>
    </row>
    <row r="5633" spans="3:65" ht="12" customHeight="1">
      <c r="C5633" s="63"/>
      <c r="AB5633" s="49"/>
      <c r="AF5633" s="44"/>
      <c r="AQ5633" s="44"/>
      <c r="AS5633" s="44"/>
      <c r="BM5633" s="44"/>
    </row>
    <row r="5634" spans="3:65" ht="12" customHeight="1">
      <c r="C5634" s="63"/>
      <c r="AB5634" s="49"/>
      <c r="AF5634" s="44"/>
      <c r="AQ5634" s="44"/>
      <c r="AS5634" s="44"/>
      <c r="BM5634" s="44"/>
    </row>
    <row r="5635" spans="3:65" ht="12" customHeight="1">
      <c r="C5635" s="63"/>
      <c r="AB5635" s="49"/>
      <c r="AF5635" s="44"/>
      <c r="AQ5635" s="44"/>
      <c r="AS5635" s="44"/>
      <c r="BM5635" s="44"/>
    </row>
    <row r="5636" spans="3:65" ht="12" customHeight="1">
      <c r="C5636" s="63"/>
      <c r="AB5636" s="49"/>
      <c r="AF5636" s="44"/>
      <c r="AQ5636" s="44"/>
      <c r="AS5636" s="44"/>
      <c r="BM5636" s="44"/>
    </row>
    <row r="5637" spans="3:65" ht="12" customHeight="1">
      <c r="C5637" s="63"/>
      <c r="AB5637" s="49"/>
      <c r="AF5637" s="44"/>
      <c r="AQ5637" s="44"/>
      <c r="AS5637" s="44"/>
      <c r="BM5637" s="44"/>
    </row>
    <row r="5638" spans="3:65" ht="12" customHeight="1">
      <c r="C5638" s="63"/>
      <c r="AB5638" s="49"/>
      <c r="AF5638" s="44"/>
      <c r="AQ5638" s="44"/>
      <c r="AS5638" s="44"/>
      <c r="BM5638" s="44"/>
    </row>
    <row r="5639" spans="3:65" ht="12" customHeight="1">
      <c r="C5639" s="63"/>
      <c r="AB5639" s="49"/>
      <c r="AF5639" s="44"/>
      <c r="AQ5639" s="44"/>
      <c r="AS5639" s="44"/>
      <c r="BM5639" s="44"/>
    </row>
    <row r="5640" spans="3:65" ht="12" customHeight="1">
      <c r="C5640" s="63"/>
      <c r="AB5640" s="49"/>
      <c r="AF5640" s="44"/>
      <c r="AQ5640" s="44"/>
      <c r="AS5640" s="44"/>
      <c r="BM5640" s="44"/>
    </row>
    <row r="5641" spans="3:65" ht="12" customHeight="1">
      <c r="C5641" s="63"/>
      <c r="AB5641" s="49"/>
      <c r="AF5641" s="44"/>
      <c r="AQ5641" s="44"/>
      <c r="AS5641" s="44"/>
      <c r="BM5641" s="44"/>
    </row>
    <row r="5642" spans="3:65" ht="12" customHeight="1">
      <c r="C5642" s="63"/>
      <c r="AB5642" s="49"/>
      <c r="AF5642" s="44"/>
      <c r="AQ5642" s="44"/>
      <c r="AS5642" s="44"/>
      <c r="BM5642" s="44"/>
    </row>
    <row r="5643" spans="3:65" ht="12" customHeight="1">
      <c r="C5643" s="63"/>
      <c r="AB5643" s="49"/>
      <c r="AF5643" s="44"/>
      <c r="AQ5643" s="44"/>
      <c r="AS5643" s="44"/>
      <c r="BM5643" s="44"/>
    </row>
    <row r="5644" spans="3:65" ht="12" customHeight="1">
      <c r="C5644" s="63"/>
      <c r="AB5644" s="49"/>
      <c r="AF5644" s="44"/>
      <c r="AQ5644" s="44"/>
      <c r="AS5644" s="44"/>
      <c r="BM5644" s="44"/>
    </row>
    <row r="5645" spans="3:65" ht="12" customHeight="1">
      <c r="C5645" s="63"/>
      <c r="AB5645" s="49"/>
      <c r="AF5645" s="44"/>
      <c r="AQ5645" s="44"/>
      <c r="AS5645" s="44"/>
      <c r="BM5645" s="44"/>
    </row>
    <row r="5646" spans="3:65" ht="12" customHeight="1">
      <c r="C5646" s="63"/>
      <c r="AB5646" s="49"/>
      <c r="AF5646" s="44"/>
      <c r="AQ5646" s="44"/>
      <c r="AS5646" s="44"/>
      <c r="BM5646" s="44"/>
    </row>
    <row r="5647" spans="3:65" ht="12" customHeight="1">
      <c r="C5647" s="63"/>
      <c r="AB5647" s="49"/>
      <c r="AF5647" s="44"/>
      <c r="AQ5647" s="44"/>
      <c r="AS5647" s="44"/>
      <c r="BM5647" s="44"/>
    </row>
    <row r="5648" spans="3:65" ht="12" customHeight="1">
      <c r="C5648" s="63"/>
      <c r="AB5648" s="49"/>
      <c r="AF5648" s="44"/>
      <c r="AQ5648" s="44"/>
      <c r="AS5648" s="44"/>
      <c r="BM5648" s="44"/>
    </row>
    <row r="5649" spans="3:65" ht="12" customHeight="1">
      <c r="C5649" s="63"/>
      <c r="AB5649" s="49"/>
      <c r="AF5649" s="44"/>
      <c r="AQ5649" s="44"/>
      <c r="AS5649" s="44"/>
      <c r="BM5649" s="44"/>
    </row>
    <row r="5650" spans="3:65" ht="12" customHeight="1">
      <c r="C5650" s="63"/>
      <c r="AB5650" s="49"/>
      <c r="AF5650" s="44"/>
      <c r="AQ5650" s="44"/>
      <c r="AS5650" s="44"/>
      <c r="BM5650" s="44"/>
    </row>
    <row r="5651" spans="3:65" ht="12" customHeight="1">
      <c r="C5651" s="63"/>
      <c r="AB5651" s="49"/>
      <c r="AF5651" s="44"/>
      <c r="AQ5651" s="44"/>
      <c r="AS5651" s="44"/>
      <c r="BM5651" s="44"/>
    </row>
    <row r="5652" spans="3:65" ht="12" customHeight="1">
      <c r="C5652" s="63"/>
      <c r="AB5652" s="49"/>
      <c r="AF5652" s="44"/>
      <c r="AQ5652" s="44"/>
      <c r="AS5652" s="44"/>
      <c r="BM5652" s="44"/>
    </row>
    <row r="5653" spans="3:65" ht="12" customHeight="1">
      <c r="C5653" s="63"/>
      <c r="AB5653" s="49"/>
      <c r="AF5653" s="44"/>
      <c r="AQ5653" s="44"/>
      <c r="AS5653" s="44"/>
      <c r="BM5653" s="44"/>
    </row>
    <row r="5654" spans="3:65" ht="12" customHeight="1">
      <c r="C5654" s="63"/>
      <c r="AB5654" s="49"/>
      <c r="AF5654" s="44"/>
      <c r="AQ5654" s="44"/>
      <c r="AS5654" s="44"/>
      <c r="BM5654" s="44"/>
    </row>
    <row r="5655" spans="3:65" ht="12" customHeight="1">
      <c r="C5655" s="63"/>
      <c r="AB5655" s="49"/>
      <c r="AF5655" s="44"/>
      <c r="AQ5655" s="44"/>
      <c r="AS5655" s="44"/>
      <c r="BM5655" s="44"/>
    </row>
    <row r="5656" spans="3:65" ht="12" customHeight="1">
      <c r="C5656" s="63"/>
      <c r="AB5656" s="49"/>
      <c r="AF5656" s="44"/>
      <c r="AQ5656" s="44"/>
      <c r="AS5656" s="44"/>
      <c r="BM5656" s="44"/>
    </row>
    <row r="5657" spans="3:65" ht="12" customHeight="1">
      <c r="C5657" s="63"/>
      <c r="AB5657" s="49"/>
      <c r="AF5657" s="44"/>
      <c r="AQ5657" s="44"/>
      <c r="AS5657" s="44"/>
      <c r="BM5657" s="44"/>
    </row>
    <row r="5658" spans="3:65" ht="12" customHeight="1">
      <c r="C5658" s="63"/>
      <c r="AB5658" s="49"/>
      <c r="AF5658" s="44"/>
      <c r="AQ5658" s="44"/>
      <c r="AS5658" s="44"/>
      <c r="BM5658" s="44"/>
    </row>
    <row r="5659" spans="3:65" ht="12" customHeight="1">
      <c r="C5659" s="63"/>
      <c r="AB5659" s="49"/>
      <c r="AF5659" s="44"/>
      <c r="AQ5659" s="44"/>
      <c r="AS5659" s="44"/>
      <c r="BM5659" s="44"/>
    </row>
    <row r="5660" spans="3:65" ht="12" customHeight="1">
      <c r="C5660" s="63"/>
      <c r="AB5660" s="49"/>
      <c r="AF5660" s="44"/>
      <c r="AQ5660" s="44"/>
      <c r="AS5660" s="44"/>
      <c r="BM5660" s="44"/>
    </row>
    <row r="5661" spans="3:65" ht="12" customHeight="1">
      <c r="C5661" s="63"/>
      <c r="AB5661" s="49"/>
      <c r="AF5661" s="44"/>
      <c r="AQ5661" s="44"/>
      <c r="AS5661" s="44"/>
      <c r="BM5661" s="44"/>
    </row>
    <row r="5662" spans="3:65" ht="12" customHeight="1">
      <c r="C5662" s="63"/>
      <c r="AB5662" s="49"/>
      <c r="AF5662" s="44"/>
      <c r="AQ5662" s="44"/>
      <c r="AS5662" s="44"/>
      <c r="BM5662" s="44"/>
    </row>
    <row r="5663" spans="3:65" ht="12" customHeight="1">
      <c r="C5663" s="63"/>
      <c r="AB5663" s="49"/>
      <c r="AF5663" s="44"/>
      <c r="AQ5663" s="44"/>
      <c r="AS5663" s="44"/>
      <c r="BM5663" s="44"/>
    </row>
    <row r="5664" spans="3:65" ht="12" customHeight="1">
      <c r="C5664" s="63"/>
      <c r="AB5664" s="49"/>
      <c r="AF5664" s="44"/>
      <c r="AQ5664" s="44"/>
      <c r="AS5664" s="44"/>
      <c r="BM5664" s="44"/>
    </row>
    <row r="5665" spans="3:65" ht="12" customHeight="1">
      <c r="C5665" s="63"/>
      <c r="AB5665" s="49"/>
      <c r="AF5665" s="44"/>
      <c r="AQ5665" s="44"/>
      <c r="AS5665" s="44"/>
      <c r="BM5665" s="44"/>
    </row>
    <row r="5666" spans="3:65" ht="12" customHeight="1">
      <c r="C5666" s="63"/>
      <c r="AB5666" s="49"/>
      <c r="AF5666" s="44"/>
      <c r="AQ5666" s="44"/>
      <c r="AS5666" s="44"/>
      <c r="BM5666" s="44"/>
    </row>
    <row r="5667" spans="3:65" ht="12" customHeight="1">
      <c r="C5667" s="63"/>
      <c r="AB5667" s="49"/>
      <c r="AF5667" s="44"/>
      <c r="AQ5667" s="44"/>
      <c r="AS5667" s="44"/>
      <c r="BM5667" s="44"/>
    </row>
    <row r="5668" spans="3:65" ht="12" customHeight="1">
      <c r="C5668" s="63"/>
      <c r="AB5668" s="49"/>
      <c r="AF5668" s="44"/>
      <c r="AQ5668" s="44"/>
      <c r="AS5668" s="44"/>
      <c r="BM5668" s="44"/>
    </row>
    <row r="5669" spans="3:65" ht="12" customHeight="1">
      <c r="C5669" s="63"/>
      <c r="AB5669" s="49"/>
      <c r="AF5669" s="44"/>
      <c r="AQ5669" s="44"/>
      <c r="AS5669" s="44"/>
      <c r="BM5669" s="44"/>
    </row>
    <row r="5670" spans="3:65" ht="12" customHeight="1">
      <c r="C5670" s="63"/>
      <c r="AB5670" s="49"/>
      <c r="AF5670" s="44"/>
      <c r="AQ5670" s="44"/>
      <c r="AS5670" s="44"/>
      <c r="BM5670" s="44"/>
    </row>
    <row r="5671" spans="3:65" ht="12" customHeight="1">
      <c r="C5671" s="63"/>
      <c r="AB5671" s="49"/>
      <c r="AF5671" s="44"/>
      <c r="AQ5671" s="44"/>
      <c r="AS5671" s="44"/>
      <c r="BM5671" s="44"/>
    </row>
    <row r="5672" spans="3:65" ht="12" customHeight="1">
      <c r="C5672" s="63"/>
      <c r="AB5672" s="49"/>
      <c r="AF5672" s="44"/>
      <c r="AQ5672" s="44"/>
      <c r="AS5672" s="44"/>
      <c r="BM5672" s="44"/>
    </row>
    <row r="5673" spans="3:65" ht="12" customHeight="1">
      <c r="C5673" s="63"/>
      <c r="AB5673" s="49"/>
      <c r="AF5673" s="44"/>
      <c r="AQ5673" s="44"/>
      <c r="AS5673" s="44"/>
      <c r="BM5673" s="44"/>
    </row>
    <row r="5674" spans="3:65" ht="12" customHeight="1">
      <c r="C5674" s="63"/>
      <c r="AB5674" s="49"/>
      <c r="AF5674" s="44"/>
      <c r="AQ5674" s="44"/>
      <c r="AS5674" s="44"/>
      <c r="BM5674" s="44"/>
    </row>
    <row r="5675" spans="3:65" ht="12" customHeight="1">
      <c r="C5675" s="63"/>
      <c r="AB5675" s="49"/>
      <c r="AF5675" s="44"/>
      <c r="AQ5675" s="44"/>
      <c r="AS5675" s="44"/>
      <c r="BM5675" s="44"/>
    </row>
    <row r="5676" spans="3:65" ht="12" customHeight="1">
      <c r="C5676" s="63"/>
      <c r="AB5676" s="49"/>
      <c r="AF5676" s="44"/>
      <c r="AQ5676" s="44"/>
      <c r="AS5676" s="44"/>
      <c r="BM5676" s="44"/>
    </row>
    <row r="5677" spans="3:65" ht="12" customHeight="1">
      <c r="C5677" s="63"/>
      <c r="AB5677" s="49"/>
      <c r="AF5677" s="44"/>
      <c r="AQ5677" s="44"/>
      <c r="AS5677" s="44"/>
      <c r="BM5677" s="44"/>
    </row>
    <row r="5678" spans="3:65" ht="12" customHeight="1">
      <c r="C5678" s="63"/>
      <c r="AB5678" s="49"/>
      <c r="AF5678" s="44"/>
      <c r="AQ5678" s="44"/>
      <c r="AS5678" s="44"/>
      <c r="BM5678" s="44"/>
    </row>
    <row r="5679" spans="3:65" ht="12" customHeight="1">
      <c r="C5679" s="63"/>
      <c r="AB5679" s="49"/>
      <c r="AF5679" s="44"/>
      <c r="AQ5679" s="44"/>
      <c r="AS5679" s="44"/>
      <c r="BM5679" s="44"/>
    </row>
    <row r="5680" spans="3:65" ht="12" customHeight="1">
      <c r="C5680" s="63"/>
      <c r="AB5680" s="49"/>
      <c r="AF5680" s="44"/>
      <c r="AQ5680" s="44"/>
      <c r="AS5680" s="44"/>
      <c r="BM5680" s="44"/>
    </row>
    <row r="5681" spans="3:65" ht="12" customHeight="1">
      <c r="C5681" s="63"/>
      <c r="AB5681" s="49"/>
      <c r="AF5681" s="44"/>
      <c r="AQ5681" s="44"/>
      <c r="AS5681" s="44"/>
      <c r="BM5681" s="44"/>
    </row>
    <row r="5682" spans="3:65" ht="12" customHeight="1">
      <c r="C5682" s="63"/>
      <c r="AB5682" s="49"/>
      <c r="AF5682" s="44"/>
      <c r="AQ5682" s="44"/>
      <c r="AS5682" s="44"/>
      <c r="BM5682" s="44"/>
    </row>
    <row r="5683" spans="3:65" ht="12" customHeight="1">
      <c r="C5683" s="63"/>
      <c r="AB5683" s="49"/>
      <c r="AF5683" s="44"/>
      <c r="AQ5683" s="44"/>
      <c r="AS5683" s="44"/>
      <c r="BM5683" s="44"/>
    </row>
    <row r="5684" spans="3:65" ht="12" customHeight="1">
      <c r="C5684" s="63"/>
      <c r="AB5684" s="49"/>
      <c r="AF5684" s="44"/>
      <c r="AQ5684" s="44"/>
      <c r="AS5684" s="44"/>
      <c r="BM5684" s="44"/>
    </row>
    <row r="5685" spans="3:65" ht="12" customHeight="1">
      <c r="C5685" s="63"/>
      <c r="AB5685" s="49"/>
      <c r="AF5685" s="44"/>
      <c r="AQ5685" s="44"/>
      <c r="AS5685" s="44"/>
      <c r="BM5685" s="44"/>
    </row>
    <row r="5686" spans="3:65" ht="12" customHeight="1">
      <c r="C5686" s="63"/>
      <c r="AB5686" s="49"/>
      <c r="AF5686" s="44"/>
      <c r="AQ5686" s="44"/>
      <c r="AS5686" s="44"/>
      <c r="BM5686" s="44"/>
    </row>
    <row r="5687" spans="3:65" ht="12" customHeight="1">
      <c r="C5687" s="63"/>
      <c r="AB5687" s="49"/>
      <c r="AF5687" s="44"/>
      <c r="AQ5687" s="44"/>
      <c r="AS5687" s="44"/>
      <c r="BM5687" s="44"/>
    </row>
    <row r="5688" spans="3:65" ht="12" customHeight="1">
      <c r="C5688" s="63"/>
      <c r="AB5688" s="49"/>
      <c r="AF5688" s="44"/>
      <c r="AQ5688" s="44"/>
      <c r="AS5688" s="44"/>
      <c r="BM5688" s="44"/>
    </row>
    <row r="5689" spans="3:65" ht="12" customHeight="1">
      <c r="C5689" s="63"/>
      <c r="AB5689" s="49"/>
      <c r="AF5689" s="44"/>
      <c r="AQ5689" s="44"/>
      <c r="AS5689" s="44"/>
      <c r="BM5689" s="44"/>
    </row>
    <row r="5690" spans="3:65" ht="12" customHeight="1">
      <c r="C5690" s="63"/>
      <c r="AB5690" s="49"/>
      <c r="AF5690" s="44"/>
      <c r="AQ5690" s="44"/>
      <c r="AS5690" s="44"/>
      <c r="BM5690" s="44"/>
    </row>
    <row r="5691" spans="3:65" ht="12" customHeight="1">
      <c r="C5691" s="63"/>
      <c r="AB5691" s="49"/>
      <c r="AF5691" s="44"/>
      <c r="AQ5691" s="44"/>
      <c r="AS5691" s="44"/>
      <c r="BM5691" s="44"/>
    </row>
    <row r="5692" spans="3:65" ht="12" customHeight="1">
      <c r="C5692" s="63"/>
      <c r="AB5692" s="49"/>
      <c r="AF5692" s="44"/>
      <c r="AQ5692" s="44"/>
      <c r="AS5692" s="44"/>
      <c r="BM5692" s="44"/>
    </row>
    <row r="5693" spans="3:65" ht="12" customHeight="1">
      <c r="C5693" s="63"/>
      <c r="AB5693" s="49"/>
      <c r="AF5693" s="44"/>
      <c r="AQ5693" s="44"/>
      <c r="AS5693" s="44"/>
      <c r="BM5693" s="44"/>
    </row>
    <row r="5694" spans="3:65" ht="12" customHeight="1">
      <c r="C5694" s="63"/>
      <c r="AB5694" s="49"/>
      <c r="AF5694" s="44"/>
      <c r="AQ5694" s="44"/>
      <c r="AS5694" s="44"/>
      <c r="BM5694" s="44"/>
    </row>
    <row r="5695" spans="3:65" ht="12" customHeight="1">
      <c r="C5695" s="63"/>
      <c r="AB5695" s="49"/>
      <c r="AF5695" s="44"/>
      <c r="AQ5695" s="44"/>
      <c r="AS5695" s="44"/>
      <c r="BM5695" s="44"/>
    </row>
    <row r="5696" spans="3:65" ht="12" customHeight="1">
      <c r="C5696" s="63"/>
      <c r="AB5696" s="49"/>
      <c r="AF5696" s="44"/>
      <c r="AQ5696" s="44"/>
      <c r="AS5696" s="44"/>
      <c r="BM5696" s="44"/>
    </row>
    <row r="5697" spans="3:65" ht="12" customHeight="1">
      <c r="C5697" s="63"/>
      <c r="AB5697" s="49"/>
      <c r="AF5697" s="44"/>
      <c r="AQ5697" s="44"/>
      <c r="AS5697" s="44"/>
      <c r="BM5697" s="44"/>
    </row>
    <row r="5698" spans="3:65" ht="12" customHeight="1">
      <c r="C5698" s="63"/>
      <c r="AB5698" s="49"/>
      <c r="AF5698" s="44"/>
      <c r="AQ5698" s="44"/>
      <c r="AS5698" s="44"/>
      <c r="BM5698" s="44"/>
    </row>
    <row r="5699" spans="3:65" ht="12" customHeight="1">
      <c r="C5699" s="63"/>
      <c r="AB5699" s="49"/>
      <c r="AF5699" s="44"/>
      <c r="AQ5699" s="44"/>
      <c r="AS5699" s="44"/>
      <c r="BM5699" s="44"/>
    </row>
    <row r="5700" spans="3:65" ht="12" customHeight="1">
      <c r="C5700" s="63"/>
      <c r="AB5700" s="49"/>
      <c r="AF5700" s="44"/>
      <c r="AQ5700" s="44"/>
      <c r="AS5700" s="44"/>
      <c r="BM5700" s="44"/>
    </row>
    <row r="5701" spans="3:65" ht="12" customHeight="1">
      <c r="C5701" s="63"/>
      <c r="AB5701" s="49"/>
      <c r="AF5701" s="44"/>
      <c r="AQ5701" s="44"/>
      <c r="AS5701" s="44"/>
      <c r="BM5701" s="44"/>
    </row>
    <row r="5702" spans="3:65" ht="12" customHeight="1">
      <c r="C5702" s="63"/>
      <c r="AB5702" s="49"/>
      <c r="AF5702" s="44"/>
      <c r="AQ5702" s="44"/>
      <c r="AS5702" s="44"/>
      <c r="BM5702" s="44"/>
    </row>
    <row r="5703" spans="3:65" ht="12" customHeight="1">
      <c r="C5703" s="63"/>
      <c r="AB5703" s="49"/>
      <c r="AF5703" s="44"/>
      <c r="AQ5703" s="44"/>
      <c r="AS5703" s="44"/>
      <c r="BM5703" s="44"/>
    </row>
    <row r="5704" spans="3:65" ht="12" customHeight="1">
      <c r="C5704" s="63"/>
      <c r="AB5704" s="49"/>
      <c r="AF5704" s="44"/>
      <c r="AQ5704" s="44"/>
      <c r="AS5704" s="44"/>
      <c r="BM5704" s="44"/>
    </row>
    <row r="5705" spans="3:65" ht="12" customHeight="1">
      <c r="C5705" s="63"/>
      <c r="AB5705" s="49"/>
      <c r="AF5705" s="44"/>
      <c r="AQ5705" s="44"/>
      <c r="AS5705" s="44"/>
      <c r="BM5705" s="44"/>
    </row>
    <row r="5706" spans="3:65" ht="12" customHeight="1">
      <c r="C5706" s="63"/>
      <c r="AB5706" s="49"/>
      <c r="AF5706" s="44"/>
      <c r="AQ5706" s="44"/>
      <c r="AS5706" s="44"/>
      <c r="BM5706" s="44"/>
    </row>
    <row r="5707" spans="3:65" ht="12" customHeight="1">
      <c r="C5707" s="63"/>
      <c r="AB5707" s="49"/>
      <c r="AF5707" s="44"/>
      <c r="AQ5707" s="44"/>
      <c r="AS5707" s="44"/>
      <c r="BM5707" s="44"/>
    </row>
    <row r="5708" spans="3:65" ht="12" customHeight="1">
      <c r="C5708" s="63"/>
      <c r="AB5708" s="49"/>
      <c r="AF5708" s="44"/>
      <c r="AQ5708" s="44"/>
      <c r="AS5708" s="44"/>
      <c r="BM5708" s="44"/>
    </row>
    <row r="5709" spans="3:65" ht="12" customHeight="1">
      <c r="C5709" s="63"/>
      <c r="AB5709" s="49"/>
      <c r="AF5709" s="44"/>
      <c r="AQ5709" s="44"/>
      <c r="AS5709" s="44"/>
      <c r="BM5709" s="44"/>
    </row>
    <row r="5710" spans="3:65" ht="12" customHeight="1">
      <c r="C5710" s="63"/>
      <c r="AB5710" s="49"/>
      <c r="AF5710" s="44"/>
      <c r="AQ5710" s="44"/>
      <c r="AS5710" s="44"/>
      <c r="BM5710" s="44"/>
    </row>
    <row r="5711" spans="3:65" ht="12" customHeight="1">
      <c r="C5711" s="63"/>
      <c r="AB5711" s="49"/>
      <c r="AF5711" s="44"/>
      <c r="AQ5711" s="44"/>
      <c r="AS5711" s="44"/>
      <c r="BM5711" s="44"/>
    </row>
    <row r="5712" spans="3:65" ht="12" customHeight="1">
      <c r="C5712" s="63"/>
      <c r="AB5712" s="49"/>
      <c r="AF5712" s="44"/>
      <c r="AQ5712" s="44"/>
      <c r="AS5712" s="44"/>
      <c r="BM5712" s="44"/>
    </row>
    <row r="5713" spans="3:65" ht="12" customHeight="1">
      <c r="C5713" s="63"/>
      <c r="AB5713" s="49"/>
      <c r="AF5713" s="44"/>
      <c r="AQ5713" s="44"/>
      <c r="AS5713" s="44"/>
      <c r="BM5713" s="44"/>
    </row>
    <row r="5714" spans="3:65" ht="12" customHeight="1">
      <c r="C5714" s="63"/>
      <c r="AB5714" s="49"/>
      <c r="AF5714" s="44"/>
      <c r="AQ5714" s="44"/>
      <c r="AS5714" s="44"/>
      <c r="BM5714" s="44"/>
    </row>
    <row r="5715" spans="3:65" ht="12" customHeight="1">
      <c r="C5715" s="63"/>
      <c r="AB5715" s="49"/>
      <c r="AF5715" s="44"/>
      <c r="AQ5715" s="44"/>
      <c r="AS5715" s="44"/>
      <c r="BM5715" s="44"/>
    </row>
    <row r="5716" spans="3:65" ht="12" customHeight="1">
      <c r="C5716" s="63"/>
      <c r="AB5716" s="49"/>
      <c r="AF5716" s="44"/>
      <c r="AQ5716" s="44"/>
      <c r="AS5716" s="44"/>
      <c r="BM5716" s="44"/>
    </row>
    <row r="5717" spans="3:65" ht="12" customHeight="1">
      <c r="C5717" s="63"/>
      <c r="AB5717" s="49"/>
      <c r="AF5717" s="44"/>
      <c r="AQ5717" s="44"/>
      <c r="AS5717" s="44"/>
      <c r="BM5717" s="44"/>
    </row>
    <row r="5718" spans="3:65" ht="12" customHeight="1">
      <c r="C5718" s="63"/>
      <c r="AB5718" s="49"/>
      <c r="AF5718" s="44"/>
      <c r="AQ5718" s="44"/>
      <c r="AS5718" s="44"/>
      <c r="BM5718" s="44"/>
    </row>
    <row r="5719" spans="3:65" ht="12" customHeight="1">
      <c r="C5719" s="63"/>
      <c r="AB5719" s="49"/>
      <c r="AF5719" s="44"/>
      <c r="AQ5719" s="44"/>
      <c r="AS5719" s="44"/>
      <c r="BM5719" s="44"/>
    </row>
    <row r="5720" spans="3:65" ht="12" customHeight="1">
      <c r="C5720" s="63"/>
      <c r="AB5720" s="49"/>
      <c r="AF5720" s="44"/>
      <c r="AQ5720" s="44"/>
      <c r="AS5720" s="44"/>
      <c r="BM5720" s="44"/>
    </row>
    <row r="5721" spans="3:65" ht="12" customHeight="1">
      <c r="C5721" s="63"/>
      <c r="AB5721" s="49"/>
      <c r="AF5721" s="44"/>
      <c r="AQ5721" s="44"/>
      <c r="AS5721" s="44"/>
      <c r="BM5721" s="44"/>
    </row>
    <row r="5722" spans="3:65" ht="12" customHeight="1">
      <c r="C5722" s="63"/>
      <c r="AB5722" s="49"/>
      <c r="AF5722" s="44"/>
      <c r="AQ5722" s="44"/>
      <c r="AS5722" s="44"/>
      <c r="BM5722" s="44"/>
    </row>
    <row r="5723" spans="3:65" ht="12" customHeight="1">
      <c r="C5723" s="63"/>
      <c r="AB5723" s="49"/>
      <c r="AF5723" s="44"/>
      <c r="AQ5723" s="44"/>
      <c r="AS5723" s="44"/>
      <c r="BM5723" s="44"/>
    </row>
    <row r="5724" spans="3:65" ht="12" customHeight="1">
      <c r="C5724" s="63"/>
      <c r="AB5724" s="49"/>
      <c r="AF5724" s="44"/>
      <c r="AQ5724" s="44"/>
      <c r="AS5724" s="44"/>
      <c r="BM5724" s="44"/>
    </row>
    <row r="5725" spans="3:65" ht="12" customHeight="1">
      <c r="C5725" s="63"/>
      <c r="AB5725" s="49"/>
      <c r="AF5725" s="44"/>
      <c r="AQ5725" s="44"/>
      <c r="AS5725" s="44"/>
      <c r="BM5725" s="44"/>
    </row>
    <row r="5726" spans="3:65" ht="12" customHeight="1">
      <c r="C5726" s="63"/>
      <c r="AB5726" s="49"/>
      <c r="AF5726" s="44"/>
      <c r="AQ5726" s="44"/>
      <c r="AS5726" s="44"/>
      <c r="BM5726" s="44"/>
    </row>
    <row r="5727" spans="3:65" ht="12" customHeight="1">
      <c r="C5727" s="63"/>
      <c r="AB5727" s="49"/>
      <c r="AF5727" s="44"/>
      <c r="AQ5727" s="44"/>
      <c r="AS5727" s="44"/>
      <c r="BM5727" s="44"/>
    </row>
    <row r="5728" spans="3:65" ht="12" customHeight="1">
      <c r="C5728" s="63"/>
      <c r="AB5728" s="49"/>
      <c r="AF5728" s="44"/>
      <c r="AQ5728" s="44"/>
      <c r="AS5728" s="44"/>
      <c r="BM5728" s="44"/>
    </row>
    <row r="5729" spans="3:65" ht="12" customHeight="1">
      <c r="C5729" s="63"/>
      <c r="AB5729" s="49"/>
      <c r="AF5729" s="44"/>
      <c r="AQ5729" s="44"/>
      <c r="AS5729" s="44"/>
      <c r="BM5729" s="44"/>
    </row>
    <row r="5730" spans="3:65" ht="12" customHeight="1">
      <c r="C5730" s="63"/>
      <c r="AB5730" s="49"/>
      <c r="AF5730" s="44"/>
      <c r="AQ5730" s="44"/>
      <c r="AS5730" s="44"/>
      <c r="BM5730" s="44"/>
    </row>
    <row r="5731" spans="3:65" ht="12" customHeight="1">
      <c r="C5731" s="63"/>
      <c r="AB5731" s="49"/>
      <c r="AF5731" s="44"/>
      <c r="AQ5731" s="44"/>
      <c r="AS5731" s="44"/>
      <c r="BM5731" s="44"/>
    </row>
    <row r="5732" spans="3:65" ht="12" customHeight="1">
      <c r="C5732" s="63"/>
      <c r="AB5732" s="49"/>
      <c r="AF5732" s="44"/>
      <c r="AQ5732" s="44"/>
      <c r="AS5732" s="44"/>
      <c r="BM5732" s="44"/>
    </row>
    <row r="5733" spans="3:65" ht="12" customHeight="1">
      <c r="C5733" s="63"/>
      <c r="AB5733" s="49"/>
      <c r="AF5733" s="44"/>
      <c r="AQ5733" s="44"/>
      <c r="AS5733" s="44"/>
      <c r="BM5733" s="44"/>
    </row>
    <row r="5734" spans="3:65" ht="12" customHeight="1">
      <c r="C5734" s="63"/>
      <c r="AB5734" s="49"/>
      <c r="AF5734" s="44"/>
      <c r="AQ5734" s="44"/>
      <c r="AS5734" s="44"/>
      <c r="BM5734" s="44"/>
    </row>
    <row r="5735" spans="3:65" ht="12" customHeight="1">
      <c r="C5735" s="63"/>
      <c r="AB5735" s="49"/>
      <c r="AF5735" s="44"/>
      <c r="AQ5735" s="44"/>
      <c r="AS5735" s="44"/>
      <c r="BM5735" s="44"/>
    </row>
    <row r="5736" spans="3:65" ht="12" customHeight="1">
      <c r="C5736" s="63"/>
      <c r="AB5736" s="49"/>
      <c r="AF5736" s="44"/>
      <c r="AQ5736" s="44"/>
      <c r="AS5736" s="44"/>
      <c r="BM5736" s="44"/>
    </row>
    <row r="5737" spans="3:65" ht="12" customHeight="1">
      <c r="C5737" s="63"/>
      <c r="AB5737" s="49"/>
      <c r="AF5737" s="44"/>
      <c r="AQ5737" s="44"/>
      <c r="AS5737" s="44"/>
      <c r="BM5737" s="44"/>
    </row>
    <row r="5738" spans="3:65" ht="12" customHeight="1">
      <c r="C5738" s="63"/>
      <c r="AB5738" s="49"/>
      <c r="AF5738" s="44"/>
      <c r="AQ5738" s="44"/>
      <c r="AS5738" s="44"/>
      <c r="BM5738" s="44"/>
    </row>
    <row r="5739" spans="3:65" ht="12" customHeight="1">
      <c r="C5739" s="63"/>
      <c r="AB5739" s="49"/>
      <c r="AF5739" s="44"/>
      <c r="AQ5739" s="44"/>
      <c r="AS5739" s="44"/>
      <c r="BM5739" s="44"/>
    </row>
    <row r="5740" spans="3:65" ht="12" customHeight="1">
      <c r="C5740" s="63"/>
      <c r="AB5740" s="49"/>
      <c r="AF5740" s="44"/>
      <c r="AQ5740" s="44"/>
      <c r="AS5740" s="44"/>
      <c r="BM5740" s="44"/>
    </row>
    <row r="5741" spans="3:65" ht="12" customHeight="1">
      <c r="C5741" s="63"/>
      <c r="AB5741" s="49"/>
      <c r="AF5741" s="44"/>
      <c r="AQ5741" s="44"/>
      <c r="AS5741" s="44"/>
      <c r="BM5741" s="44"/>
    </row>
    <row r="5742" spans="3:65" ht="12" customHeight="1">
      <c r="C5742" s="63"/>
      <c r="AB5742" s="49"/>
      <c r="AF5742" s="44"/>
      <c r="AQ5742" s="44"/>
      <c r="AS5742" s="44"/>
      <c r="BM5742" s="44"/>
    </row>
    <row r="5743" spans="3:65" ht="12" customHeight="1">
      <c r="C5743" s="63"/>
      <c r="AB5743" s="49"/>
      <c r="AF5743" s="44"/>
      <c r="AQ5743" s="44"/>
      <c r="AS5743" s="44"/>
      <c r="BM5743" s="44"/>
    </row>
    <row r="5744" spans="3:65" ht="12" customHeight="1">
      <c r="C5744" s="63"/>
      <c r="AB5744" s="49"/>
      <c r="AF5744" s="44"/>
      <c r="AQ5744" s="44"/>
      <c r="AS5744" s="44"/>
      <c r="BM5744" s="44"/>
    </row>
    <row r="5745" spans="3:65" ht="12" customHeight="1">
      <c r="C5745" s="63"/>
      <c r="AB5745" s="49"/>
      <c r="AF5745" s="44"/>
      <c r="AQ5745" s="44"/>
      <c r="AS5745" s="44"/>
      <c r="BM5745" s="44"/>
    </row>
    <row r="5746" spans="3:65" ht="12" customHeight="1">
      <c r="C5746" s="63"/>
      <c r="AB5746" s="49"/>
      <c r="AF5746" s="44"/>
      <c r="AQ5746" s="44"/>
      <c r="AS5746" s="44"/>
      <c r="BM5746" s="44"/>
    </row>
    <row r="5747" spans="3:65" ht="12" customHeight="1">
      <c r="C5747" s="63"/>
      <c r="AB5747" s="49"/>
      <c r="AF5747" s="44"/>
      <c r="AQ5747" s="44"/>
      <c r="AS5747" s="44"/>
      <c r="BM5747" s="44"/>
    </row>
    <row r="5748" spans="3:65" ht="12" customHeight="1">
      <c r="C5748" s="63"/>
      <c r="AB5748" s="49"/>
      <c r="AF5748" s="44"/>
      <c r="AQ5748" s="44"/>
      <c r="AS5748" s="44"/>
      <c r="BM5748" s="44"/>
    </row>
    <row r="5749" spans="3:65" ht="12" customHeight="1">
      <c r="C5749" s="63"/>
      <c r="AB5749" s="49"/>
      <c r="AF5749" s="44"/>
      <c r="AQ5749" s="44"/>
      <c r="AS5749" s="44"/>
      <c r="BM5749" s="44"/>
    </row>
    <row r="5750" spans="3:65" ht="12" customHeight="1">
      <c r="C5750" s="63"/>
      <c r="AB5750" s="49"/>
      <c r="AF5750" s="44"/>
      <c r="AQ5750" s="44"/>
      <c r="AS5750" s="44"/>
      <c r="BM5750" s="44"/>
    </row>
    <row r="5751" spans="3:65" ht="12" customHeight="1">
      <c r="C5751" s="63"/>
      <c r="AB5751" s="49"/>
      <c r="AF5751" s="44"/>
      <c r="AQ5751" s="44"/>
      <c r="AS5751" s="44"/>
      <c r="BM5751" s="44"/>
    </row>
    <row r="5752" spans="3:65" ht="12" customHeight="1">
      <c r="C5752" s="63"/>
      <c r="AB5752" s="49"/>
      <c r="AF5752" s="44"/>
      <c r="AQ5752" s="44"/>
      <c r="AS5752" s="44"/>
      <c r="BM5752" s="44"/>
    </row>
    <row r="5753" spans="3:65" ht="12" customHeight="1">
      <c r="C5753" s="63"/>
      <c r="AB5753" s="49"/>
      <c r="AF5753" s="44"/>
      <c r="AQ5753" s="44"/>
      <c r="AS5753" s="44"/>
      <c r="BM5753" s="44"/>
    </row>
    <row r="5754" spans="3:65" ht="12" customHeight="1">
      <c r="C5754" s="63"/>
      <c r="AB5754" s="49"/>
      <c r="AF5754" s="44"/>
      <c r="AQ5754" s="44"/>
      <c r="AS5754" s="44"/>
      <c r="BM5754" s="44"/>
    </row>
    <row r="5755" spans="3:65" ht="12" customHeight="1">
      <c r="C5755" s="63"/>
      <c r="AB5755" s="49"/>
      <c r="AF5755" s="44"/>
      <c r="AQ5755" s="44"/>
      <c r="AS5755" s="44"/>
      <c r="BM5755" s="44"/>
    </row>
    <row r="5756" spans="3:65" ht="12" customHeight="1">
      <c r="C5756" s="63"/>
      <c r="AB5756" s="49"/>
      <c r="AF5756" s="44"/>
      <c r="AQ5756" s="44"/>
      <c r="AS5756" s="44"/>
      <c r="BM5756" s="44"/>
    </row>
    <row r="5757" spans="3:65" ht="12" customHeight="1">
      <c r="C5757" s="63"/>
      <c r="AB5757" s="49"/>
      <c r="AF5757" s="44"/>
      <c r="AQ5757" s="44"/>
      <c r="AS5757" s="44"/>
      <c r="BM5757" s="44"/>
    </row>
    <row r="5758" spans="3:65" ht="12" customHeight="1">
      <c r="C5758" s="63"/>
      <c r="AB5758" s="49"/>
      <c r="AF5758" s="44"/>
      <c r="AQ5758" s="44"/>
      <c r="AS5758" s="44"/>
      <c r="BM5758" s="44"/>
    </row>
    <row r="5759" spans="3:65" ht="12" customHeight="1">
      <c r="C5759" s="63"/>
      <c r="AB5759" s="49"/>
      <c r="AF5759" s="44"/>
      <c r="AQ5759" s="44"/>
      <c r="AS5759" s="44"/>
      <c r="BM5759" s="44"/>
    </row>
    <row r="5760" spans="3:65" ht="12" customHeight="1">
      <c r="C5760" s="63"/>
      <c r="AB5760" s="49"/>
      <c r="AF5760" s="44"/>
      <c r="AQ5760" s="44"/>
      <c r="AS5760" s="44"/>
      <c r="BM5760" s="44"/>
    </row>
    <row r="5761" spans="3:65" ht="12" customHeight="1">
      <c r="C5761" s="63"/>
      <c r="AB5761" s="49"/>
      <c r="AF5761" s="44"/>
      <c r="AQ5761" s="44"/>
      <c r="AS5761" s="44"/>
      <c r="BM5761" s="44"/>
    </row>
    <row r="5762" spans="3:65" ht="12" customHeight="1">
      <c r="C5762" s="63"/>
      <c r="AB5762" s="49"/>
      <c r="AF5762" s="44"/>
      <c r="AQ5762" s="44"/>
      <c r="AS5762" s="44"/>
      <c r="BM5762" s="44"/>
    </row>
    <row r="5763" spans="3:65" ht="12" customHeight="1">
      <c r="C5763" s="63"/>
      <c r="AB5763" s="49"/>
      <c r="AF5763" s="44"/>
      <c r="AQ5763" s="44"/>
      <c r="AS5763" s="44"/>
      <c r="BM5763" s="44"/>
    </row>
    <row r="5764" spans="3:65" ht="12" customHeight="1">
      <c r="C5764" s="63"/>
      <c r="AB5764" s="49"/>
      <c r="AF5764" s="44"/>
      <c r="AQ5764" s="44"/>
      <c r="AS5764" s="44"/>
      <c r="BM5764" s="44"/>
    </row>
    <row r="5765" spans="3:65" ht="12" customHeight="1">
      <c r="C5765" s="63"/>
      <c r="AB5765" s="49"/>
      <c r="AF5765" s="44"/>
      <c r="AQ5765" s="44"/>
      <c r="AS5765" s="44"/>
      <c r="BM5765" s="44"/>
    </row>
    <row r="5766" spans="3:65" ht="12" customHeight="1">
      <c r="C5766" s="63"/>
      <c r="AB5766" s="49"/>
      <c r="AF5766" s="44"/>
      <c r="AQ5766" s="44"/>
      <c r="AS5766" s="44"/>
      <c r="BM5766" s="44"/>
    </row>
    <row r="5767" spans="3:65" ht="12" customHeight="1">
      <c r="C5767" s="63"/>
      <c r="AB5767" s="49"/>
      <c r="AF5767" s="44"/>
      <c r="AQ5767" s="44"/>
      <c r="AS5767" s="44"/>
      <c r="BM5767" s="44"/>
    </row>
    <row r="5768" spans="3:65" ht="12" customHeight="1">
      <c r="C5768" s="63"/>
      <c r="AB5768" s="49"/>
      <c r="AF5768" s="44"/>
      <c r="AQ5768" s="44"/>
      <c r="AS5768" s="44"/>
      <c r="BM5768" s="44"/>
    </row>
    <row r="5769" spans="3:65" ht="12" customHeight="1">
      <c r="C5769" s="63"/>
      <c r="AB5769" s="49"/>
      <c r="AF5769" s="44"/>
      <c r="AQ5769" s="44"/>
      <c r="AS5769" s="44"/>
      <c r="BM5769" s="44"/>
    </row>
    <row r="5770" spans="3:65" ht="12" customHeight="1">
      <c r="C5770" s="63"/>
      <c r="AB5770" s="49"/>
      <c r="AF5770" s="44"/>
      <c r="AQ5770" s="44"/>
      <c r="AS5770" s="44"/>
      <c r="BM5770" s="44"/>
    </row>
    <row r="5771" spans="3:65" ht="12" customHeight="1">
      <c r="C5771" s="63"/>
      <c r="AB5771" s="49"/>
      <c r="AF5771" s="44"/>
      <c r="AQ5771" s="44"/>
      <c r="AS5771" s="44"/>
      <c r="BM5771" s="44"/>
    </row>
    <row r="5772" spans="3:65" ht="12" customHeight="1">
      <c r="C5772" s="63"/>
      <c r="AB5772" s="49"/>
      <c r="AF5772" s="44"/>
      <c r="AQ5772" s="44"/>
      <c r="AS5772" s="44"/>
      <c r="BM5772" s="44"/>
    </row>
    <row r="5773" spans="3:65" ht="12" customHeight="1">
      <c r="C5773" s="63"/>
      <c r="AB5773" s="49"/>
      <c r="AF5773" s="44"/>
      <c r="AQ5773" s="44"/>
      <c r="AS5773" s="44"/>
      <c r="BM5773" s="44"/>
    </row>
    <row r="5774" spans="3:65" ht="12" customHeight="1">
      <c r="C5774" s="63"/>
      <c r="AB5774" s="49"/>
      <c r="AF5774" s="44"/>
      <c r="AQ5774" s="44"/>
      <c r="AS5774" s="44"/>
      <c r="BM5774" s="44"/>
    </row>
    <row r="5775" spans="3:65" ht="12" customHeight="1">
      <c r="C5775" s="63"/>
      <c r="AB5775" s="49"/>
      <c r="AF5775" s="44"/>
      <c r="AQ5775" s="44"/>
      <c r="AS5775" s="44"/>
      <c r="BM5775" s="44"/>
    </row>
    <row r="5776" spans="3:65" ht="12" customHeight="1">
      <c r="C5776" s="63"/>
      <c r="AB5776" s="49"/>
      <c r="AF5776" s="44"/>
      <c r="AQ5776" s="44"/>
      <c r="AS5776" s="44"/>
      <c r="BM5776" s="44"/>
    </row>
    <row r="5777" spans="3:65" ht="12" customHeight="1">
      <c r="C5777" s="63"/>
      <c r="AB5777" s="49"/>
      <c r="AF5777" s="44"/>
      <c r="AQ5777" s="44"/>
      <c r="AS5777" s="44"/>
      <c r="BM5777" s="44"/>
    </row>
    <row r="5778" spans="3:65" ht="12" customHeight="1">
      <c r="C5778" s="63"/>
      <c r="AB5778" s="49"/>
      <c r="AF5778" s="44"/>
      <c r="AQ5778" s="44"/>
      <c r="AS5778" s="44"/>
      <c r="BM5778" s="44"/>
    </row>
    <row r="5779" spans="3:65" ht="12" customHeight="1">
      <c r="C5779" s="63"/>
      <c r="AB5779" s="49"/>
      <c r="AF5779" s="44"/>
      <c r="AQ5779" s="44"/>
      <c r="AS5779" s="44"/>
      <c r="BM5779" s="44"/>
    </row>
    <row r="5780" spans="3:65" ht="12" customHeight="1">
      <c r="C5780" s="63"/>
      <c r="AB5780" s="49"/>
      <c r="AF5780" s="44"/>
      <c r="AQ5780" s="44"/>
      <c r="AS5780" s="44"/>
      <c r="BM5780" s="44"/>
    </row>
    <row r="5781" spans="3:65" ht="12" customHeight="1">
      <c r="C5781" s="63"/>
      <c r="AB5781" s="49"/>
      <c r="AF5781" s="44"/>
      <c r="AQ5781" s="44"/>
      <c r="AS5781" s="44"/>
      <c r="BM5781" s="44"/>
    </row>
    <row r="5782" spans="3:65" ht="12" customHeight="1">
      <c r="C5782" s="63"/>
      <c r="AB5782" s="49"/>
      <c r="AF5782" s="44"/>
      <c r="AQ5782" s="44"/>
      <c r="AS5782" s="44"/>
      <c r="BM5782" s="44"/>
    </row>
    <row r="5783" spans="3:65" ht="12" customHeight="1">
      <c r="C5783" s="63"/>
      <c r="AB5783" s="49"/>
      <c r="AF5783" s="44"/>
      <c r="AQ5783" s="44"/>
      <c r="AS5783" s="44"/>
      <c r="BM5783" s="44"/>
    </row>
    <row r="5784" spans="3:65" ht="12" customHeight="1">
      <c r="C5784" s="63"/>
      <c r="AB5784" s="49"/>
      <c r="AF5784" s="44"/>
      <c r="AQ5784" s="44"/>
      <c r="AS5784" s="44"/>
      <c r="BM5784" s="44"/>
    </row>
    <row r="5785" spans="3:65" ht="12" customHeight="1">
      <c r="C5785" s="63"/>
      <c r="AB5785" s="49"/>
      <c r="AF5785" s="44"/>
      <c r="AQ5785" s="44"/>
      <c r="AS5785" s="44"/>
      <c r="BM5785" s="44"/>
    </row>
    <row r="5786" spans="3:65" ht="12" customHeight="1">
      <c r="C5786" s="63"/>
      <c r="AB5786" s="49"/>
      <c r="AF5786" s="44"/>
      <c r="AQ5786" s="44"/>
      <c r="AS5786" s="44"/>
      <c r="BM5786" s="44"/>
    </row>
    <row r="5787" spans="3:65" ht="12" customHeight="1">
      <c r="C5787" s="63"/>
      <c r="AB5787" s="49"/>
      <c r="AF5787" s="44"/>
      <c r="AQ5787" s="44"/>
      <c r="AS5787" s="44"/>
      <c r="BM5787" s="44"/>
    </row>
    <row r="5788" spans="3:65" ht="12" customHeight="1">
      <c r="C5788" s="63"/>
      <c r="AB5788" s="49"/>
      <c r="AF5788" s="44"/>
      <c r="AQ5788" s="44"/>
      <c r="AS5788" s="44"/>
      <c r="BM5788" s="44"/>
    </row>
    <row r="5789" spans="3:65" ht="12" customHeight="1">
      <c r="C5789" s="63"/>
      <c r="AB5789" s="49"/>
      <c r="AF5789" s="44"/>
      <c r="AQ5789" s="44"/>
      <c r="AS5789" s="44"/>
      <c r="BM5789" s="44"/>
    </row>
    <row r="5790" spans="3:65" ht="12" customHeight="1">
      <c r="C5790" s="63"/>
      <c r="AB5790" s="49"/>
      <c r="AF5790" s="44"/>
      <c r="AQ5790" s="44"/>
      <c r="AS5790" s="44"/>
      <c r="BM5790" s="44"/>
    </row>
    <row r="5791" spans="3:65" ht="12" customHeight="1">
      <c r="C5791" s="63"/>
      <c r="AB5791" s="49"/>
      <c r="AF5791" s="44"/>
      <c r="AQ5791" s="44"/>
      <c r="AS5791" s="44"/>
      <c r="BM5791" s="44"/>
    </row>
    <row r="5792" spans="3:65" ht="12" customHeight="1">
      <c r="C5792" s="63"/>
      <c r="AB5792" s="49"/>
      <c r="AF5792" s="44"/>
      <c r="AQ5792" s="44"/>
      <c r="AS5792" s="44"/>
      <c r="BM5792" s="44"/>
    </row>
    <row r="5793" spans="3:65" ht="12" customHeight="1">
      <c r="C5793" s="63"/>
      <c r="AB5793" s="49"/>
      <c r="AF5793" s="44"/>
      <c r="AQ5793" s="44"/>
      <c r="AS5793" s="44"/>
      <c r="BM5793" s="44"/>
    </row>
    <row r="5794" spans="3:65" ht="12" customHeight="1">
      <c r="C5794" s="63"/>
      <c r="AB5794" s="49"/>
      <c r="AF5794" s="44"/>
      <c r="AQ5794" s="44"/>
      <c r="AS5794" s="44"/>
      <c r="BM5794" s="44"/>
    </row>
    <row r="5795" spans="3:65" ht="12" customHeight="1">
      <c r="C5795" s="63"/>
      <c r="AB5795" s="49"/>
      <c r="AF5795" s="44"/>
      <c r="AQ5795" s="44"/>
      <c r="AS5795" s="44"/>
      <c r="BM5795" s="44"/>
    </row>
    <row r="5796" spans="3:65" ht="12" customHeight="1">
      <c r="C5796" s="63"/>
      <c r="AB5796" s="49"/>
      <c r="AF5796" s="44"/>
      <c r="AQ5796" s="44"/>
      <c r="AS5796" s="44"/>
      <c r="BM5796" s="44"/>
    </row>
    <row r="5797" spans="3:65" ht="12" customHeight="1">
      <c r="C5797" s="63"/>
      <c r="AB5797" s="49"/>
      <c r="AF5797" s="44"/>
      <c r="AQ5797" s="44"/>
      <c r="AS5797" s="44"/>
      <c r="BM5797" s="44"/>
    </row>
    <row r="5798" spans="3:65" ht="12" customHeight="1">
      <c r="C5798" s="63"/>
      <c r="AB5798" s="49"/>
      <c r="AF5798" s="44"/>
      <c r="AQ5798" s="44"/>
      <c r="AS5798" s="44"/>
      <c r="BM5798" s="44"/>
    </row>
    <row r="5799" spans="3:65" ht="12" customHeight="1">
      <c r="C5799" s="63"/>
      <c r="AB5799" s="49"/>
      <c r="AF5799" s="44"/>
      <c r="AQ5799" s="44"/>
      <c r="AS5799" s="44"/>
      <c r="BM5799" s="44"/>
    </row>
    <row r="5800" spans="3:65" ht="12" customHeight="1">
      <c r="C5800" s="63"/>
      <c r="AB5800" s="49"/>
      <c r="AF5800" s="44"/>
      <c r="AQ5800" s="44"/>
      <c r="AS5800" s="44"/>
      <c r="BM5800" s="44"/>
    </row>
    <row r="5801" spans="3:65" ht="12" customHeight="1">
      <c r="C5801" s="63"/>
      <c r="AB5801" s="49"/>
      <c r="AF5801" s="44"/>
      <c r="AQ5801" s="44"/>
      <c r="AS5801" s="44"/>
      <c r="BM5801" s="44"/>
    </row>
    <row r="5802" spans="3:65" ht="12" customHeight="1">
      <c r="C5802" s="63"/>
      <c r="AB5802" s="49"/>
      <c r="AF5802" s="44"/>
      <c r="AQ5802" s="44"/>
      <c r="AS5802" s="44"/>
      <c r="BM5802" s="44"/>
    </row>
    <row r="5803" spans="3:65" ht="12" customHeight="1">
      <c r="C5803" s="63"/>
      <c r="AB5803" s="49"/>
      <c r="AF5803" s="44"/>
      <c r="AQ5803" s="44"/>
      <c r="AS5803" s="44"/>
      <c r="BM5803" s="44"/>
    </row>
    <row r="5804" spans="3:65" ht="12" customHeight="1">
      <c r="C5804" s="63"/>
      <c r="AB5804" s="49"/>
      <c r="AF5804" s="44"/>
      <c r="AQ5804" s="44"/>
      <c r="AS5804" s="44"/>
      <c r="BM5804" s="44"/>
    </row>
    <row r="5805" spans="3:65" ht="12" customHeight="1">
      <c r="C5805" s="63"/>
      <c r="AB5805" s="49"/>
      <c r="AF5805" s="44"/>
      <c r="AQ5805" s="44"/>
      <c r="AS5805" s="44"/>
      <c r="BM5805" s="44"/>
    </row>
    <row r="5806" spans="3:65" ht="12" customHeight="1">
      <c r="C5806" s="63"/>
      <c r="AB5806" s="49"/>
      <c r="AF5806" s="44"/>
      <c r="AQ5806" s="44"/>
      <c r="AS5806" s="44"/>
      <c r="BM5806" s="44"/>
    </row>
    <row r="5807" spans="3:65" ht="12" customHeight="1">
      <c r="C5807" s="63"/>
      <c r="AB5807" s="49"/>
      <c r="AF5807" s="44"/>
      <c r="AQ5807" s="44"/>
      <c r="AS5807" s="44"/>
      <c r="BM5807" s="44"/>
    </row>
    <row r="5808" spans="3:65" ht="12" customHeight="1">
      <c r="C5808" s="63"/>
      <c r="AB5808" s="49"/>
      <c r="AF5808" s="44"/>
      <c r="AQ5808" s="44"/>
      <c r="AS5808" s="44"/>
      <c r="BM5808" s="44"/>
    </row>
    <row r="5809" spans="3:65" ht="12" customHeight="1">
      <c r="C5809" s="63"/>
      <c r="AB5809" s="49"/>
      <c r="AF5809" s="44"/>
      <c r="AQ5809" s="44"/>
      <c r="AS5809" s="44"/>
      <c r="BM5809" s="44"/>
    </row>
    <row r="5810" spans="3:65" ht="12" customHeight="1">
      <c r="C5810" s="63"/>
      <c r="AB5810" s="49"/>
      <c r="AF5810" s="44"/>
      <c r="AQ5810" s="44"/>
      <c r="AS5810" s="44"/>
      <c r="BM5810" s="44"/>
    </row>
    <row r="5811" spans="3:65" ht="12" customHeight="1">
      <c r="C5811" s="63"/>
      <c r="AB5811" s="49"/>
      <c r="AF5811" s="44"/>
      <c r="AQ5811" s="44"/>
      <c r="AS5811" s="44"/>
      <c r="BM5811" s="44"/>
    </row>
    <row r="5812" spans="3:65" ht="12" customHeight="1">
      <c r="C5812" s="63"/>
      <c r="AB5812" s="49"/>
      <c r="AF5812" s="44"/>
      <c r="AQ5812" s="44"/>
      <c r="AS5812" s="44"/>
      <c r="BM5812" s="44"/>
    </row>
    <row r="5813" spans="3:65" ht="12" customHeight="1">
      <c r="C5813" s="63"/>
      <c r="AB5813" s="49"/>
      <c r="AF5813" s="44"/>
      <c r="AQ5813" s="44"/>
      <c r="AS5813" s="44"/>
      <c r="BM5813" s="44"/>
    </row>
    <row r="5814" spans="3:65" ht="12" customHeight="1">
      <c r="C5814" s="63"/>
      <c r="AB5814" s="49"/>
      <c r="AF5814" s="44"/>
      <c r="AQ5814" s="44"/>
      <c r="AS5814" s="44"/>
      <c r="BM5814" s="44"/>
    </row>
    <row r="5815" spans="3:65" ht="12" customHeight="1">
      <c r="C5815" s="63"/>
      <c r="AB5815" s="49"/>
      <c r="AF5815" s="44"/>
      <c r="AQ5815" s="44"/>
      <c r="AS5815" s="44"/>
      <c r="BM5815" s="44"/>
    </row>
    <row r="5816" spans="3:65" ht="12" customHeight="1">
      <c r="C5816" s="63"/>
      <c r="AB5816" s="49"/>
      <c r="AF5816" s="44"/>
      <c r="AQ5816" s="44"/>
      <c r="AS5816" s="44"/>
      <c r="BM5816" s="44"/>
    </row>
    <row r="5817" spans="3:65" ht="12" customHeight="1">
      <c r="C5817" s="63"/>
      <c r="AB5817" s="49"/>
      <c r="AF5817" s="44"/>
      <c r="AQ5817" s="44"/>
      <c r="AS5817" s="44"/>
      <c r="BM5817" s="44"/>
    </row>
    <row r="5818" spans="3:65" ht="12" customHeight="1">
      <c r="C5818" s="63"/>
      <c r="AB5818" s="49"/>
      <c r="AF5818" s="44"/>
      <c r="AQ5818" s="44"/>
      <c r="AS5818" s="44"/>
      <c r="BM5818" s="44"/>
    </row>
    <row r="5819" spans="3:65" ht="12" customHeight="1">
      <c r="C5819" s="63"/>
      <c r="AB5819" s="49"/>
      <c r="AF5819" s="44"/>
      <c r="AQ5819" s="44"/>
      <c r="AS5819" s="44"/>
      <c r="BM5819" s="44"/>
    </row>
    <row r="5820" spans="3:65" ht="12" customHeight="1">
      <c r="C5820" s="63"/>
      <c r="AB5820" s="49"/>
      <c r="AF5820" s="44"/>
      <c r="AQ5820" s="44"/>
      <c r="AS5820" s="44"/>
      <c r="BM5820" s="44"/>
    </row>
    <row r="5821" spans="3:65" ht="12" customHeight="1">
      <c r="C5821" s="63"/>
      <c r="AB5821" s="49"/>
      <c r="AF5821" s="44"/>
      <c r="AQ5821" s="44"/>
      <c r="AS5821" s="44"/>
      <c r="BM5821" s="44"/>
    </row>
    <row r="5822" spans="3:65" ht="12" customHeight="1">
      <c r="C5822" s="63"/>
      <c r="AB5822" s="49"/>
      <c r="AF5822" s="44"/>
      <c r="AQ5822" s="44"/>
      <c r="AS5822" s="44"/>
      <c r="BM5822" s="44"/>
    </row>
    <row r="5823" spans="3:65" ht="12" customHeight="1">
      <c r="C5823" s="63"/>
      <c r="AB5823" s="49"/>
      <c r="AF5823" s="44"/>
      <c r="AQ5823" s="44"/>
      <c r="AS5823" s="44"/>
      <c r="BM5823" s="44"/>
    </row>
    <row r="5824" spans="3:65" ht="12" customHeight="1">
      <c r="C5824" s="63"/>
      <c r="AB5824" s="49"/>
      <c r="AF5824" s="44"/>
      <c r="AQ5824" s="44"/>
      <c r="AS5824" s="44"/>
      <c r="BM5824" s="44"/>
    </row>
    <row r="5825" spans="3:65" ht="12" customHeight="1">
      <c r="C5825" s="63"/>
      <c r="AB5825" s="49"/>
      <c r="AF5825" s="44"/>
      <c r="AQ5825" s="44"/>
      <c r="AS5825" s="44"/>
      <c r="BM5825" s="44"/>
    </row>
    <row r="5826" spans="3:65" ht="12" customHeight="1">
      <c r="C5826" s="63"/>
      <c r="AB5826" s="49"/>
      <c r="AF5826" s="44"/>
      <c r="AQ5826" s="44"/>
      <c r="AS5826" s="44"/>
      <c r="BM5826" s="44"/>
    </row>
    <row r="5827" spans="3:65" ht="12" customHeight="1">
      <c r="C5827" s="63"/>
      <c r="AB5827" s="49"/>
      <c r="AF5827" s="44"/>
      <c r="AQ5827" s="44"/>
      <c r="AS5827" s="44"/>
      <c r="BM5827" s="44"/>
    </row>
    <row r="5828" spans="3:65" ht="12" customHeight="1">
      <c r="C5828" s="63"/>
      <c r="AB5828" s="49"/>
      <c r="AF5828" s="44"/>
      <c r="AQ5828" s="44"/>
      <c r="AS5828" s="44"/>
      <c r="BM5828" s="44"/>
    </row>
    <row r="5829" spans="3:65" ht="12" customHeight="1">
      <c r="C5829" s="63"/>
      <c r="AB5829" s="49"/>
      <c r="AF5829" s="44"/>
      <c r="AQ5829" s="44"/>
      <c r="AS5829" s="44"/>
      <c r="BM5829" s="44"/>
    </row>
    <row r="5830" spans="3:65" ht="12" customHeight="1">
      <c r="C5830" s="63"/>
      <c r="AB5830" s="49"/>
      <c r="AF5830" s="44"/>
      <c r="AQ5830" s="44"/>
      <c r="AS5830" s="44"/>
      <c r="BM5830" s="44"/>
    </row>
    <row r="5831" spans="3:65" ht="12" customHeight="1">
      <c r="C5831" s="63"/>
      <c r="AB5831" s="49"/>
      <c r="AF5831" s="44"/>
      <c r="AQ5831" s="44"/>
      <c r="AS5831" s="44"/>
      <c r="BM5831" s="44"/>
    </row>
    <row r="5832" spans="3:65" ht="12" customHeight="1">
      <c r="C5832" s="63"/>
      <c r="AB5832" s="49"/>
      <c r="AF5832" s="44"/>
      <c r="AQ5832" s="44"/>
      <c r="AS5832" s="44"/>
      <c r="BM5832" s="44"/>
    </row>
    <row r="5833" spans="3:65" ht="12" customHeight="1">
      <c r="C5833" s="63"/>
      <c r="AB5833" s="49"/>
      <c r="AF5833" s="44"/>
      <c r="AQ5833" s="44"/>
      <c r="AS5833" s="44"/>
      <c r="BM5833" s="44"/>
    </row>
    <row r="5834" spans="3:65" ht="12" customHeight="1">
      <c r="C5834" s="63"/>
      <c r="AB5834" s="49"/>
      <c r="AF5834" s="44"/>
      <c r="AQ5834" s="44"/>
      <c r="AS5834" s="44"/>
      <c r="BM5834" s="44"/>
    </row>
    <row r="5835" spans="3:65" ht="12" customHeight="1">
      <c r="C5835" s="63"/>
      <c r="AB5835" s="49"/>
      <c r="AF5835" s="44"/>
      <c r="AQ5835" s="44"/>
      <c r="AS5835" s="44"/>
      <c r="BM5835" s="44"/>
    </row>
    <row r="5836" spans="3:65" ht="12" customHeight="1">
      <c r="C5836" s="63"/>
      <c r="AB5836" s="49"/>
      <c r="AF5836" s="44"/>
      <c r="AQ5836" s="44"/>
      <c r="AS5836" s="44"/>
      <c r="BM5836" s="44"/>
    </row>
    <row r="5837" spans="3:65" ht="12" customHeight="1">
      <c r="C5837" s="63"/>
      <c r="AB5837" s="49"/>
      <c r="AF5837" s="44"/>
      <c r="AQ5837" s="44"/>
      <c r="AS5837" s="44"/>
      <c r="BM5837" s="44"/>
    </row>
    <row r="5838" spans="3:65" ht="12" customHeight="1">
      <c r="C5838" s="63"/>
      <c r="AB5838" s="49"/>
      <c r="AF5838" s="44"/>
      <c r="AQ5838" s="44"/>
      <c r="AS5838" s="44"/>
      <c r="BM5838" s="44"/>
    </row>
    <row r="5839" spans="3:65" ht="12" customHeight="1">
      <c r="C5839" s="63"/>
      <c r="AB5839" s="49"/>
      <c r="AF5839" s="44"/>
      <c r="AQ5839" s="44"/>
      <c r="AS5839" s="44"/>
      <c r="BM5839" s="44"/>
    </row>
    <row r="5840" spans="3:65" ht="12" customHeight="1">
      <c r="C5840" s="63"/>
      <c r="AB5840" s="49"/>
      <c r="AF5840" s="44"/>
      <c r="AQ5840" s="44"/>
      <c r="AS5840" s="44"/>
      <c r="BM5840" s="44"/>
    </row>
    <row r="5841" spans="3:65" ht="12" customHeight="1">
      <c r="C5841" s="63"/>
      <c r="AB5841" s="49"/>
      <c r="AF5841" s="44"/>
      <c r="AQ5841" s="44"/>
      <c r="AS5841" s="44"/>
      <c r="BM5841" s="44"/>
    </row>
    <row r="5842" spans="3:65" ht="12" customHeight="1">
      <c r="C5842" s="63"/>
      <c r="AB5842" s="49"/>
      <c r="AF5842" s="44"/>
      <c r="AQ5842" s="44"/>
      <c r="AS5842" s="44"/>
      <c r="BM5842" s="44"/>
    </row>
    <row r="5843" spans="3:65" ht="12" customHeight="1">
      <c r="C5843" s="63"/>
      <c r="AB5843" s="49"/>
      <c r="AF5843" s="44"/>
      <c r="AQ5843" s="44"/>
      <c r="AS5843" s="44"/>
      <c r="BM5843" s="44"/>
    </row>
    <row r="5844" spans="3:65" ht="12" customHeight="1">
      <c r="C5844" s="63"/>
      <c r="AB5844" s="49"/>
      <c r="AF5844" s="44"/>
      <c r="AQ5844" s="44"/>
      <c r="AS5844" s="44"/>
      <c r="BM5844" s="44"/>
    </row>
    <row r="5845" spans="3:65" ht="12" customHeight="1">
      <c r="C5845" s="63"/>
      <c r="AB5845" s="49"/>
      <c r="AF5845" s="44"/>
      <c r="AQ5845" s="44"/>
      <c r="AS5845" s="44"/>
      <c r="BM5845" s="44"/>
    </row>
    <row r="5846" spans="3:65" ht="12" customHeight="1">
      <c r="C5846" s="63"/>
      <c r="AB5846" s="49"/>
      <c r="AF5846" s="44"/>
      <c r="AQ5846" s="44"/>
      <c r="AS5846" s="44"/>
      <c r="BM5846" s="44"/>
    </row>
    <row r="5847" spans="3:65" ht="12" customHeight="1">
      <c r="C5847" s="63"/>
      <c r="AB5847" s="49"/>
      <c r="AF5847" s="44"/>
      <c r="AQ5847" s="44"/>
      <c r="AS5847" s="44"/>
      <c r="BM5847" s="44"/>
    </row>
    <row r="5848" spans="3:65" ht="12" customHeight="1">
      <c r="C5848" s="63"/>
      <c r="AB5848" s="49"/>
      <c r="AF5848" s="44"/>
      <c r="AQ5848" s="44"/>
      <c r="AS5848" s="44"/>
      <c r="BM5848" s="44"/>
    </row>
    <row r="5849" spans="3:65" ht="12" customHeight="1">
      <c r="C5849" s="63"/>
      <c r="AB5849" s="49"/>
      <c r="AF5849" s="44"/>
      <c r="AQ5849" s="44"/>
      <c r="AS5849" s="44"/>
      <c r="BM5849" s="44"/>
    </row>
    <row r="5850" spans="3:65" ht="12" customHeight="1">
      <c r="C5850" s="63"/>
      <c r="AB5850" s="49"/>
      <c r="AF5850" s="44"/>
      <c r="AQ5850" s="44"/>
      <c r="AS5850" s="44"/>
      <c r="BM5850" s="44"/>
    </row>
    <row r="5851" spans="3:65" ht="12" customHeight="1">
      <c r="C5851" s="63"/>
      <c r="AB5851" s="49"/>
      <c r="AF5851" s="44"/>
      <c r="AQ5851" s="44"/>
      <c r="AS5851" s="44"/>
      <c r="BM5851" s="44"/>
    </row>
    <row r="5852" spans="3:65" ht="12" customHeight="1">
      <c r="C5852" s="63"/>
      <c r="AB5852" s="49"/>
      <c r="AF5852" s="44"/>
      <c r="AQ5852" s="44"/>
      <c r="AS5852" s="44"/>
      <c r="BM5852" s="44"/>
    </row>
    <row r="5853" spans="3:65" ht="12" customHeight="1">
      <c r="C5853" s="63"/>
      <c r="AB5853" s="49"/>
      <c r="AF5853" s="44"/>
      <c r="AQ5853" s="44"/>
      <c r="AS5853" s="44"/>
      <c r="BM5853" s="44"/>
    </row>
    <row r="5854" spans="3:65" ht="12" customHeight="1">
      <c r="C5854" s="63"/>
      <c r="AB5854" s="49"/>
      <c r="AF5854" s="44"/>
      <c r="AQ5854" s="44"/>
      <c r="AS5854" s="44"/>
      <c r="BM5854" s="44"/>
    </row>
    <row r="5855" spans="3:65" ht="12" customHeight="1">
      <c r="C5855" s="63"/>
      <c r="AB5855" s="49"/>
      <c r="AF5855" s="44"/>
      <c r="AQ5855" s="44"/>
      <c r="AS5855" s="44"/>
      <c r="BM5855" s="44"/>
    </row>
    <row r="5856" spans="3:65" ht="12" customHeight="1">
      <c r="C5856" s="63"/>
      <c r="AB5856" s="49"/>
      <c r="AF5856" s="44"/>
      <c r="AQ5856" s="44"/>
      <c r="AS5856" s="44"/>
      <c r="BM5856" s="44"/>
    </row>
    <row r="5857" spans="3:65" ht="12" customHeight="1">
      <c r="C5857" s="63"/>
      <c r="AB5857" s="49"/>
      <c r="AF5857" s="44"/>
      <c r="AQ5857" s="44"/>
      <c r="AS5857" s="44"/>
      <c r="BM5857" s="44"/>
    </row>
    <row r="5858" spans="3:65" ht="12" customHeight="1">
      <c r="C5858" s="63"/>
      <c r="AB5858" s="49"/>
      <c r="AF5858" s="44"/>
      <c r="AQ5858" s="44"/>
      <c r="AS5858" s="44"/>
      <c r="BM5858" s="44"/>
    </row>
    <row r="5859" spans="3:65" ht="12" customHeight="1">
      <c r="C5859" s="63"/>
      <c r="AB5859" s="49"/>
      <c r="AF5859" s="44"/>
      <c r="AQ5859" s="44"/>
      <c r="AS5859" s="44"/>
      <c r="BM5859" s="44"/>
    </row>
    <row r="5860" spans="3:65" ht="12" customHeight="1">
      <c r="C5860" s="63"/>
      <c r="AB5860" s="49"/>
      <c r="AF5860" s="44"/>
      <c r="AQ5860" s="44"/>
      <c r="AS5860" s="44"/>
      <c r="BM5860" s="44"/>
    </row>
    <row r="5861" spans="3:65" ht="12" customHeight="1">
      <c r="C5861" s="63"/>
      <c r="AB5861" s="49"/>
      <c r="AF5861" s="44"/>
      <c r="AQ5861" s="44"/>
      <c r="AS5861" s="44"/>
      <c r="BM5861" s="44"/>
    </row>
    <row r="5862" spans="3:65" ht="12" customHeight="1">
      <c r="C5862" s="63"/>
      <c r="AB5862" s="49"/>
      <c r="AF5862" s="44"/>
      <c r="AQ5862" s="44"/>
      <c r="AS5862" s="44"/>
      <c r="BM5862" s="44"/>
    </row>
    <row r="5863" spans="3:65" ht="12" customHeight="1">
      <c r="C5863" s="63"/>
      <c r="AB5863" s="49"/>
      <c r="AF5863" s="44"/>
      <c r="AQ5863" s="44"/>
      <c r="AS5863" s="44"/>
      <c r="BM5863" s="44"/>
    </row>
    <row r="5864" spans="3:65" ht="12" customHeight="1">
      <c r="C5864" s="63"/>
      <c r="AB5864" s="49"/>
      <c r="AF5864" s="44"/>
      <c r="AQ5864" s="44"/>
      <c r="AS5864" s="44"/>
      <c r="BM5864" s="44"/>
    </row>
    <row r="5865" spans="3:65" ht="12" customHeight="1">
      <c r="C5865" s="63"/>
      <c r="AB5865" s="49"/>
      <c r="AF5865" s="44"/>
      <c r="AQ5865" s="44"/>
      <c r="AS5865" s="44"/>
      <c r="BM5865" s="44"/>
    </row>
    <row r="5866" spans="3:65" ht="12" customHeight="1">
      <c r="C5866" s="63"/>
      <c r="AB5866" s="49"/>
      <c r="AF5866" s="44"/>
      <c r="AQ5866" s="44"/>
      <c r="AS5866" s="44"/>
      <c r="BM5866" s="44"/>
    </row>
    <row r="5867" spans="3:65" ht="12" customHeight="1">
      <c r="C5867" s="63"/>
      <c r="AB5867" s="49"/>
      <c r="AF5867" s="44"/>
      <c r="AQ5867" s="44"/>
      <c r="AS5867" s="44"/>
      <c r="BM5867" s="44"/>
    </row>
    <row r="5868" spans="3:65" ht="12" customHeight="1">
      <c r="C5868" s="63"/>
      <c r="AB5868" s="49"/>
      <c r="AF5868" s="44"/>
      <c r="AQ5868" s="44"/>
      <c r="AS5868" s="44"/>
      <c r="BM5868" s="44"/>
    </row>
    <row r="5869" spans="3:65" ht="12" customHeight="1">
      <c r="C5869" s="63"/>
      <c r="AB5869" s="49"/>
      <c r="AF5869" s="44"/>
      <c r="AQ5869" s="44"/>
      <c r="AS5869" s="44"/>
      <c r="BM5869" s="44"/>
    </row>
    <row r="5870" spans="3:65" ht="12" customHeight="1">
      <c r="C5870" s="63"/>
      <c r="AB5870" s="49"/>
      <c r="AF5870" s="44"/>
      <c r="AQ5870" s="44"/>
      <c r="AS5870" s="44"/>
      <c r="BM5870" s="44"/>
    </row>
    <row r="5871" spans="3:65" ht="12" customHeight="1">
      <c r="C5871" s="63"/>
      <c r="AB5871" s="49"/>
      <c r="AF5871" s="44"/>
      <c r="AQ5871" s="44"/>
      <c r="AS5871" s="44"/>
      <c r="BM5871" s="44"/>
    </row>
    <row r="5872" spans="3:65" ht="12" customHeight="1">
      <c r="C5872" s="63"/>
      <c r="AB5872" s="49"/>
      <c r="AF5872" s="44"/>
      <c r="AQ5872" s="44"/>
      <c r="AS5872" s="44"/>
      <c r="BM5872" s="44"/>
    </row>
    <row r="5873" spans="3:65" ht="12" customHeight="1">
      <c r="C5873" s="63"/>
      <c r="AB5873" s="49"/>
      <c r="AF5873" s="44"/>
      <c r="AQ5873" s="44"/>
      <c r="AS5873" s="44"/>
      <c r="BM5873" s="44"/>
    </row>
    <row r="5874" spans="3:65" ht="12" customHeight="1">
      <c r="C5874" s="63"/>
      <c r="AB5874" s="49"/>
      <c r="AF5874" s="44"/>
      <c r="AQ5874" s="44"/>
      <c r="AS5874" s="44"/>
      <c r="BM5874" s="44"/>
    </row>
    <row r="5875" spans="3:65" ht="12" customHeight="1">
      <c r="C5875" s="63"/>
      <c r="AB5875" s="49"/>
      <c r="AF5875" s="44"/>
      <c r="AQ5875" s="44"/>
      <c r="AS5875" s="44"/>
      <c r="BM5875" s="44"/>
    </row>
    <row r="5876" spans="3:65" ht="12" customHeight="1">
      <c r="C5876" s="63"/>
      <c r="AB5876" s="49"/>
      <c r="AF5876" s="44"/>
      <c r="AQ5876" s="44"/>
      <c r="AS5876" s="44"/>
      <c r="BM5876" s="44"/>
    </row>
    <row r="5877" spans="3:65" ht="12" customHeight="1">
      <c r="C5877" s="63"/>
      <c r="AB5877" s="49"/>
      <c r="AF5877" s="44"/>
      <c r="AQ5877" s="44"/>
      <c r="AS5877" s="44"/>
      <c r="BM5877" s="44"/>
    </row>
    <row r="5878" spans="3:65" ht="12" customHeight="1">
      <c r="C5878" s="63"/>
      <c r="AB5878" s="49"/>
      <c r="AF5878" s="44"/>
      <c r="AQ5878" s="44"/>
      <c r="AS5878" s="44"/>
      <c r="BM5878" s="44"/>
    </row>
    <row r="5879" spans="3:65" ht="12" customHeight="1">
      <c r="C5879" s="63"/>
      <c r="AB5879" s="49"/>
      <c r="AF5879" s="44"/>
      <c r="AQ5879" s="44"/>
      <c r="AS5879" s="44"/>
      <c r="BM5879" s="44"/>
    </row>
    <row r="5880" spans="3:65" ht="12" customHeight="1">
      <c r="C5880" s="63"/>
      <c r="AB5880" s="49"/>
      <c r="AF5880" s="44"/>
      <c r="AQ5880" s="44"/>
      <c r="AS5880" s="44"/>
      <c r="BM5880" s="44"/>
    </row>
    <row r="5881" spans="3:65" ht="12" customHeight="1">
      <c r="C5881" s="63"/>
      <c r="AB5881" s="49"/>
      <c r="AF5881" s="44"/>
      <c r="AQ5881" s="44"/>
      <c r="AS5881" s="44"/>
      <c r="BM5881" s="44"/>
    </row>
    <row r="5882" spans="3:65" ht="12" customHeight="1">
      <c r="C5882" s="63"/>
      <c r="AB5882" s="49"/>
      <c r="AF5882" s="44"/>
      <c r="AQ5882" s="44"/>
      <c r="AS5882" s="44"/>
      <c r="BM5882" s="44"/>
    </row>
    <row r="5883" spans="3:65" ht="12" customHeight="1">
      <c r="C5883" s="63"/>
      <c r="AB5883" s="49"/>
      <c r="AF5883" s="44"/>
      <c r="AQ5883" s="44"/>
      <c r="AS5883" s="44"/>
      <c r="BM5883" s="44"/>
    </row>
    <row r="5884" spans="3:65" ht="12" customHeight="1">
      <c r="C5884" s="63"/>
      <c r="AB5884" s="49"/>
      <c r="AF5884" s="44"/>
      <c r="AQ5884" s="44"/>
      <c r="AS5884" s="44"/>
      <c r="BM5884" s="44"/>
    </row>
    <row r="5885" spans="3:65" ht="12" customHeight="1">
      <c r="C5885" s="63"/>
      <c r="AB5885" s="49"/>
      <c r="AF5885" s="44"/>
      <c r="AQ5885" s="44"/>
      <c r="AS5885" s="44"/>
      <c r="BM5885" s="44"/>
    </row>
    <row r="5886" spans="3:65" ht="12" customHeight="1">
      <c r="C5886" s="63"/>
      <c r="AB5886" s="49"/>
      <c r="AF5886" s="44"/>
      <c r="AQ5886" s="44"/>
      <c r="AS5886" s="44"/>
      <c r="BM5886" s="44"/>
    </row>
    <row r="5887" spans="3:65" ht="12" customHeight="1">
      <c r="C5887" s="63"/>
      <c r="AB5887" s="49"/>
      <c r="AF5887" s="44"/>
      <c r="AQ5887" s="44"/>
      <c r="AS5887" s="44"/>
      <c r="BM5887" s="44"/>
    </row>
    <row r="5888" spans="3:65" ht="12" customHeight="1">
      <c r="C5888" s="63"/>
      <c r="AB5888" s="49"/>
      <c r="AF5888" s="44"/>
      <c r="AQ5888" s="44"/>
      <c r="AS5888" s="44"/>
      <c r="BM5888" s="44"/>
    </row>
    <row r="5889" spans="3:65" ht="12" customHeight="1">
      <c r="C5889" s="63"/>
      <c r="AB5889" s="49"/>
      <c r="AF5889" s="44"/>
      <c r="AQ5889" s="44"/>
      <c r="AS5889" s="44"/>
      <c r="BM5889" s="44"/>
    </row>
    <row r="5890" spans="3:65" ht="12" customHeight="1">
      <c r="C5890" s="63"/>
      <c r="AB5890" s="49"/>
      <c r="AF5890" s="44"/>
      <c r="AQ5890" s="44"/>
      <c r="AS5890" s="44"/>
      <c r="BM5890" s="44"/>
    </row>
    <row r="5891" spans="3:65" ht="12" customHeight="1">
      <c r="C5891" s="63"/>
      <c r="AB5891" s="49"/>
      <c r="AF5891" s="44"/>
      <c r="AQ5891" s="44"/>
      <c r="AS5891" s="44"/>
      <c r="BM5891" s="44"/>
    </row>
    <row r="5892" spans="3:65" ht="12" customHeight="1">
      <c r="C5892" s="63"/>
      <c r="AB5892" s="49"/>
      <c r="AF5892" s="44"/>
      <c r="AQ5892" s="44"/>
      <c r="AS5892" s="44"/>
      <c r="BM5892" s="44"/>
    </row>
    <row r="5893" spans="3:65" ht="12" customHeight="1">
      <c r="C5893" s="63"/>
      <c r="AB5893" s="49"/>
      <c r="AF5893" s="44"/>
      <c r="AQ5893" s="44"/>
      <c r="AS5893" s="44"/>
      <c r="BM5893" s="44"/>
    </row>
    <row r="5894" spans="3:65" ht="12" customHeight="1">
      <c r="C5894" s="63"/>
      <c r="AB5894" s="49"/>
      <c r="AF5894" s="44"/>
      <c r="AQ5894" s="44"/>
      <c r="AS5894" s="44"/>
      <c r="BM5894" s="44"/>
    </row>
    <row r="5895" spans="3:65" ht="12" customHeight="1">
      <c r="C5895" s="63"/>
      <c r="AB5895" s="49"/>
      <c r="AF5895" s="44"/>
      <c r="AQ5895" s="44"/>
      <c r="AS5895" s="44"/>
      <c r="BM5895" s="44"/>
    </row>
    <row r="5896" spans="3:65" ht="12" customHeight="1">
      <c r="C5896" s="63"/>
      <c r="AB5896" s="49"/>
      <c r="AF5896" s="44"/>
      <c r="AQ5896" s="44"/>
      <c r="AS5896" s="44"/>
      <c r="BM5896" s="44"/>
    </row>
    <row r="5897" spans="3:65" ht="12" customHeight="1">
      <c r="C5897" s="63"/>
      <c r="AB5897" s="49"/>
      <c r="AF5897" s="44"/>
      <c r="AQ5897" s="44"/>
      <c r="AS5897" s="44"/>
      <c r="BM5897" s="44"/>
    </row>
    <row r="5898" spans="3:65" ht="12" customHeight="1">
      <c r="C5898" s="63"/>
      <c r="AB5898" s="49"/>
      <c r="AF5898" s="44"/>
      <c r="AQ5898" s="44"/>
      <c r="AS5898" s="44"/>
      <c r="BM5898" s="44"/>
    </row>
    <row r="5899" spans="3:65" ht="12" customHeight="1">
      <c r="C5899" s="63"/>
      <c r="AB5899" s="49"/>
      <c r="AF5899" s="44"/>
      <c r="AQ5899" s="44"/>
      <c r="AS5899" s="44"/>
      <c r="BM5899" s="44"/>
    </row>
    <row r="5900" spans="3:65" ht="12" customHeight="1">
      <c r="C5900" s="63"/>
      <c r="AB5900" s="49"/>
      <c r="AF5900" s="44"/>
      <c r="AQ5900" s="44"/>
      <c r="AS5900" s="44"/>
      <c r="BM5900" s="44"/>
    </row>
    <row r="5901" spans="3:65" ht="12" customHeight="1">
      <c r="C5901" s="63"/>
      <c r="AB5901" s="49"/>
      <c r="AF5901" s="44"/>
      <c r="AQ5901" s="44"/>
      <c r="AS5901" s="44"/>
      <c r="BM5901" s="44"/>
    </row>
    <row r="5902" spans="3:65" ht="12" customHeight="1">
      <c r="C5902" s="63"/>
      <c r="AB5902" s="49"/>
      <c r="AF5902" s="44"/>
      <c r="AQ5902" s="44"/>
      <c r="AS5902" s="44"/>
      <c r="BM5902" s="44"/>
    </row>
    <row r="5903" spans="3:65" ht="12" customHeight="1">
      <c r="C5903" s="63"/>
      <c r="AB5903" s="49"/>
      <c r="AF5903" s="44"/>
      <c r="AQ5903" s="44"/>
      <c r="AS5903" s="44"/>
      <c r="BM5903" s="44"/>
    </row>
    <row r="5904" spans="3:65" ht="12" customHeight="1">
      <c r="C5904" s="63"/>
      <c r="AB5904" s="49"/>
      <c r="AF5904" s="44"/>
      <c r="AQ5904" s="44"/>
      <c r="AS5904" s="44"/>
      <c r="BM5904" s="44"/>
    </row>
    <row r="5905" spans="3:65" ht="12" customHeight="1">
      <c r="C5905" s="63"/>
      <c r="AB5905" s="49"/>
      <c r="AF5905" s="44"/>
      <c r="AQ5905" s="44"/>
      <c r="AS5905" s="44"/>
      <c r="BM5905" s="44"/>
    </row>
    <row r="5906" spans="3:65" ht="12" customHeight="1">
      <c r="C5906" s="63"/>
      <c r="AB5906" s="49"/>
      <c r="AF5906" s="44"/>
      <c r="AQ5906" s="44"/>
      <c r="AS5906" s="44"/>
      <c r="BM5906" s="44"/>
    </row>
    <row r="5907" spans="3:65" ht="12" customHeight="1">
      <c r="C5907" s="63"/>
      <c r="AB5907" s="49"/>
      <c r="AF5907" s="44"/>
      <c r="AQ5907" s="44"/>
      <c r="AS5907" s="44"/>
      <c r="BM5907" s="44"/>
    </row>
    <row r="5908" spans="3:65" ht="12" customHeight="1">
      <c r="C5908" s="63"/>
      <c r="AB5908" s="49"/>
      <c r="AF5908" s="44"/>
      <c r="AQ5908" s="44"/>
      <c r="AS5908" s="44"/>
      <c r="BM5908" s="44"/>
    </row>
    <row r="5909" spans="3:65" ht="12" customHeight="1">
      <c r="C5909" s="63"/>
      <c r="AB5909" s="49"/>
      <c r="AF5909" s="44"/>
      <c r="AQ5909" s="44"/>
      <c r="AS5909" s="44"/>
      <c r="BM5909" s="44"/>
    </row>
    <row r="5910" spans="3:65" ht="12" customHeight="1">
      <c r="C5910" s="63"/>
      <c r="AB5910" s="49"/>
      <c r="AF5910" s="44"/>
      <c r="AQ5910" s="44"/>
      <c r="AS5910" s="44"/>
      <c r="BM5910" s="44"/>
    </row>
    <row r="5911" spans="3:65" ht="12" customHeight="1">
      <c r="C5911" s="63"/>
      <c r="AB5911" s="49"/>
      <c r="AF5911" s="44"/>
      <c r="AQ5911" s="44"/>
      <c r="AS5911" s="44"/>
      <c r="BM5911" s="44"/>
    </row>
    <row r="5912" spans="3:65" ht="12" customHeight="1">
      <c r="C5912" s="63"/>
      <c r="AB5912" s="49"/>
      <c r="AF5912" s="44"/>
      <c r="AQ5912" s="44"/>
      <c r="AS5912" s="44"/>
      <c r="BM5912" s="44"/>
    </row>
    <row r="5913" spans="3:65" ht="12" customHeight="1">
      <c r="C5913" s="63"/>
      <c r="AB5913" s="49"/>
      <c r="AF5913" s="44"/>
      <c r="AQ5913" s="44"/>
      <c r="AS5913" s="44"/>
      <c r="BM5913" s="44"/>
    </row>
    <row r="5914" spans="3:65" ht="12" customHeight="1">
      <c r="C5914" s="63"/>
      <c r="AB5914" s="49"/>
      <c r="AF5914" s="44"/>
      <c r="AQ5914" s="44"/>
      <c r="AS5914" s="44"/>
      <c r="BM5914" s="44"/>
    </row>
    <row r="5915" spans="3:65" ht="12" customHeight="1">
      <c r="C5915" s="63"/>
      <c r="AB5915" s="49"/>
      <c r="AF5915" s="44"/>
      <c r="AQ5915" s="44"/>
      <c r="AS5915" s="44"/>
      <c r="BM5915" s="44"/>
    </row>
    <row r="5916" spans="3:65" ht="12" customHeight="1">
      <c r="C5916" s="63"/>
      <c r="AB5916" s="49"/>
      <c r="AF5916" s="44"/>
      <c r="AQ5916" s="44"/>
      <c r="AS5916" s="44"/>
      <c r="BM5916" s="44"/>
    </row>
    <row r="5917" spans="3:65" ht="12" customHeight="1">
      <c r="C5917" s="63"/>
      <c r="AB5917" s="49"/>
      <c r="AF5917" s="44"/>
      <c r="AQ5917" s="44"/>
      <c r="AS5917" s="44"/>
      <c r="BM5917" s="44"/>
    </row>
    <row r="5918" spans="3:65" ht="12" customHeight="1">
      <c r="C5918" s="63"/>
      <c r="AB5918" s="49"/>
      <c r="AF5918" s="44"/>
      <c r="AQ5918" s="44"/>
      <c r="AS5918" s="44"/>
      <c r="BM5918" s="44"/>
    </row>
    <row r="5919" spans="3:65" ht="12" customHeight="1">
      <c r="C5919" s="63"/>
      <c r="AB5919" s="49"/>
      <c r="AF5919" s="44"/>
      <c r="AQ5919" s="44"/>
      <c r="AS5919" s="44"/>
      <c r="BM5919" s="44"/>
    </row>
    <row r="5920" spans="3:65" ht="12" customHeight="1">
      <c r="C5920" s="63"/>
      <c r="AB5920" s="49"/>
      <c r="AF5920" s="44"/>
      <c r="AQ5920" s="44"/>
      <c r="AS5920" s="44"/>
      <c r="BM5920" s="44"/>
    </row>
    <row r="5921" spans="3:65" ht="12" customHeight="1">
      <c r="C5921" s="63"/>
      <c r="AB5921" s="49"/>
      <c r="AF5921" s="44"/>
      <c r="AQ5921" s="44"/>
      <c r="AS5921" s="44"/>
      <c r="BM5921" s="44"/>
    </row>
    <row r="5922" spans="3:65" ht="12" customHeight="1">
      <c r="C5922" s="63"/>
      <c r="AB5922" s="49"/>
      <c r="AF5922" s="44"/>
      <c r="AQ5922" s="44"/>
      <c r="AS5922" s="44"/>
      <c r="BM5922" s="44"/>
    </row>
    <row r="5923" spans="3:65" ht="12" customHeight="1">
      <c r="C5923" s="63"/>
      <c r="AB5923" s="49"/>
      <c r="AF5923" s="44"/>
      <c r="AQ5923" s="44"/>
      <c r="AS5923" s="44"/>
      <c r="BM5923" s="44"/>
    </row>
    <row r="5924" spans="3:65" ht="12" customHeight="1">
      <c r="C5924" s="63"/>
      <c r="AB5924" s="49"/>
      <c r="AF5924" s="44"/>
      <c r="AQ5924" s="44"/>
      <c r="AS5924" s="44"/>
      <c r="BM5924" s="44"/>
    </row>
    <row r="5925" spans="3:65" ht="12" customHeight="1">
      <c r="C5925" s="63"/>
      <c r="AB5925" s="49"/>
      <c r="AF5925" s="44"/>
      <c r="AQ5925" s="44"/>
      <c r="AS5925" s="44"/>
      <c r="BM5925" s="44"/>
    </row>
    <row r="5926" spans="3:65" ht="12" customHeight="1">
      <c r="C5926" s="63"/>
      <c r="AB5926" s="49"/>
      <c r="AF5926" s="44"/>
      <c r="AQ5926" s="44"/>
      <c r="AS5926" s="44"/>
      <c r="BM5926" s="44"/>
    </row>
    <row r="5927" spans="3:65" ht="12" customHeight="1">
      <c r="C5927" s="63"/>
      <c r="AB5927" s="49"/>
      <c r="AF5927" s="44"/>
      <c r="AQ5927" s="44"/>
      <c r="AS5927" s="44"/>
      <c r="BM5927" s="44"/>
    </row>
    <row r="5928" spans="3:65" ht="12" customHeight="1">
      <c r="C5928" s="63"/>
      <c r="AB5928" s="49"/>
      <c r="AF5928" s="44"/>
      <c r="AQ5928" s="44"/>
      <c r="AS5928" s="44"/>
      <c r="BM5928" s="44"/>
    </row>
    <row r="5929" spans="3:65" ht="12" customHeight="1">
      <c r="C5929" s="63"/>
      <c r="AB5929" s="49"/>
      <c r="AF5929" s="44"/>
      <c r="AQ5929" s="44"/>
      <c r="AS5929" s="44"/>
      <c r="BM5929" s="44"/>
    </row>
    <row r="5930" spans="3:65" ht="12" customHeight="1">
      <c r="C5930" s="63"/>
      <c r="AB5930" s="49"/>
      <c r="AF5930" s="44"/>
      <c r="AQ5930" s="44"/>
      <c r="AS5930" s="44"/>
      <c r="BM5930" s="44"/>
    </row>
    <row r="5931" spans="3:65" ht="12" customHeight="1">
      <c r="C5931" s="63"/>
      <c r="AB5931" s="49"/>
      <c r="AF5931" s="44"/>
      <c r="AQ5931" s="44"/>
      <c r="AS5931" s="44"/>
      <c r="BM5931" s="44"/>
    </row>
    <row r="5932" spans="3:65" ht="12" customHeight="1">
      <c r="C5932" s="63"/>
      <c r="AB5932" s="49"/>
      <c r="AF5932" s="44"/>
      <c r="AQ5932" s="44"/>
      <c r="AS5932" s="44"/>
      <c r="BM5932" s="44"/>
    </row>
    <row r="5933" spans="3:65" ht="12" customHeight="1">
      <c r="C5933" s="63"/>
      <c r="AB5933" s="49"/>
      <c r="AF5933" s="44"/>
      <c r="AQ5933" s="44"/>
      <c r="AS5933" s="44"/>
      <c r="BM5933" s="44"/>
    </row>
    <row r="5934" spans="3:65" ht="12" customHeight="1">
      <c r="C5934" s="63"/>
      <c r="AB5934" s="49"/>
      <c r="AF5934" s="44"/>
      <c r="AQ5934" s="44"/>
      <c r="AS5934" s="44"/>
      <c r="BM5934" s="44"/>
    </row>
    <row r="5935" spans="3:65" ht="12" customHeight="1">
      <c r="C5935" s="63"/>
      <c r="AB5935" s="49"/>
      <c r="AF5935" s="44"/>
      <c r="AQ5935" s="44"/>
      <c r="AS5935" s="44"/>
      <c r="BM5935" s="44"/>
    </row>
    <row r="5936" spans="3:65" ht="12" customHeight="1">
      <c r="C5936" s="63"/>
      <c r="AB5936" s="49"/>
      <c r="AF5936" s="44"/>
      <c r="AQ5936" s="44"/>
      <c r="AS5936" s="44"/>
      <c r="BM5936" s="44"/>
    </row>
    <row r="5937" spans="3:65" ht="12" customHeight="1">
      <c r="C5937" s="63"/>
      <c r="AB5937" s="49"/>
      <c r="AF5937" s="44"/>
      <c r="AQ5937" s="44"/>
      <c r="AS5937" s="44"/>
      <c r="BM5937" s="44"/>
    </row>
    <row r="5938" spans="3:65" ht="12" customHeight="1">
      <c r="C5938" s="63"/>
      <c r="AB5938" s="49"/>
      <c r="AF5938" s="44"/>
      <c r="AQ5938" s="44"/>
      <c r="AS5938" s="44"/>
      <c r="BM5938" s="44"/>
    </row>
    <row r="5939" spans="3:65" ht="12" customHeight="1">
      <c r="C5939" s="63"/>
      <c r="AB5939" s="49"/>
      <c r="AF5939" s="44"/>
      <c r="AQ5939" s="44"/>
      <c r="AS5939" s="44"/>
      <c r="BM5939" s="44"/>
    </row>
    <row r="5940" spans="3:65" ht="12" customHeight="1">
      <c r="C5940" s="63"/>
      <c r="AB5940" s="49"/>
      <c r="AF5940" s="44"/>
      <c r="AQ5940" s="44"/>
      <c r="AS5940" s="44"/>
      <c r="BM5940" s="44"/>
    </row>
    <row r="5941" spans="3:65" ht="12" customHeight="1">
      <c r="C5941" s="63"/>
      <c r="AB5941" s="49"/>
      <c r="AF5941" s="44"/>
      <c r="AQ5941" s="44"/>
      <c r="AS5941" s="44"/>
      <c r="BM5941" s="44"/>
    </row>
    <row r="5942" spans="3:65" ht="12" customHeight="1">
      <c r="C5942" s="63"/>
      <c r="AB5942" s="49"/>
      <c r="AF5942" s="44"/>
      <c r="AQ5942" s="44"/>
      <c r="AS5942" s="44"/>
      <c r="BM5942" s="44"/>
    </row>
    <row r="5943" spans="3:65" ht="12" customHeight="1">
      <c r="C5943" s="63"/>
      <c r="AB5943" s="49"/>
      <c r="AF5943" s="44"/>
      <c r="AQ5943" s="44"/>
      <c r="AS5943" s="44"/>
      <c r="BM5943" s="44"/>
    </row>
    <row r="5944" spans="3:65" ht="12" customHeight="1">
      <c r="C5944" s="63"/>
      <c r="AB5944" s="49"/>
      <c r="AF5944" s="44"/>
      <c r="AQ5944" s="44"/>
      <c r="AS5944" s="44"/>
      <c r="BM5944" s="44"/>
    </row>
    <row r="5945" spans="3:65" ht="12" customHeight="1">
      <c r="C5945" s="63"/>
      <c r="AB5945" s="49"/>
      <c r="AF5945" s="44"/>
      <c r="AQ5945" s="44"/>
      <c r="AS5945" s="44"/>
      <c r="BM5945" s="44"/>
    </row>
    <row r="5946" spans="3:65" ht="12" customHeight="1">
      <c r="C5946" s="63"/>
      <c r="AB5946" s="49"/>
      <c r="AF5946" s="44"/>
      <c r="AQ5946" s="44"/>
      <c r="AS5946" s="44"/>
      <c r="BM5946" s="44"/>
    </row>
    <row r="5947" spans="3:65" ht="12" customHeight="1">
      <c r="C5947" s="63"/>
      <c r="AB5947" s="49"/>
      <c r="AF5947" s="44"/>
      <c r="AQ5947" s="44"/>
      <c r="AS5947" s="44"/>
      <c r="BM5947" s="44"/>
    </row>
    <row r="5948" spans="3:65" ht="12" customHeight="1">
      <c r="C5948" s="63"/>
      <c r="AB5948" s="49"/>
      <c r="AF5948" s="44"/>
      <c r="AQ5948" s="44"/>
      <c r="AS5948" s="44"/>
      <c r="BM5948" s="44"/>
    </row>
    <row r="5949" spans="3:65" ht="12" customHeight="1">
      <c r="C5949" s="63"/>
      <c r="AB5949" s="49"/>
      <c r="AF5949" s="44"/>
      <c r="AQ5949" s="44"/>
      <c r="AS5949" s="44"/>
      <c r="BM5949" s="44"/>
    </row>
    <row r="5950" spans="3:65" ht="12" customHeight="1">
      <c r="C5950" s="63"/>
      <c r="AB5950" s="49"/>
      <c r="AF5950" s="44"/>
      <c r="AQ5950" s="44"/>
      <c r="AS5950" s="44"/>
      <c r="BM5950" s="44"/>
    </row>
    <row r="5951" spans="3:65" ht="12" customHeight="1">
      <c r="C5951" s="63"/>
      <c r="AB5951" s="49"/>
      <c r="AF5951" s="44"/>
      <c r="AQ5951" s="44"/>
      <c r="AS5951" s="44"/>
      <c r="BM5951" s="44"/>
    </row>
    <row r="5952" spans="3:65" ht="12" customHeight="1">
      <c r="C5952" s="63"/>
      <c r="AB5952" s="49"/>
      <c r="AF5952" s="44"/>
      <c r="AQ5952" s="44"/>
      <c r="AS5952" s="44"/>
      <c r="BM5952" s="44"/>
    </row>
    <row r="5953" spans="3:65" ht="12" customHeight="1">
      <c r="C5953" s="63"/>
      <c r="AB5953" s="49"/>
      <c r="AF5953" s="44"/>
      <c r="AQ5953" s="44"/>
      <c r="AS5953" s="44"/>
      <c r="BM5953" s="44"/>
    </row>
    <row r="5954" spans="3:65" ht="12" customHeight="1">
      <c r="C5954" s="63"/>
      <c r="AB5954" s="49"/>
      <c r="AF5954" s="44"/>
      <c r="AQ5954" s="44"/>
      <c r="AS5954" s="44"/>
      <c r="BM5954" s="44"/>
    </row>
    <row r="5955" spans="3:65" ht="12" customHeight="1">
      <c r="C5955" s="63"/>
      <c r="AB5955" s="49"/>
      <c r="AF5955" s="44"/>
      <c r="AQ5955" s="44"/>
      <c r="AS5955" s="44"/>
      <c r="BM5955" s="44"/>
    </row>
    <row r="5956" spans="3:65" ht="12" customHeight="1">
      <c r="C5956" s="63"/>
      <c r="AB5956" s="49"/>
      <c r="AF5956" s="44"/>
      <c r="AQ5956" s="44"/>
      <c r="AS5956" s="44"/>
      <c r="BM5956" s="44"/>
    </row>
    <row r="5957" spans="3:65" ht="12" customHeight="1">
      <c r="C5957" s="63"/>
      <c r="AB5957" s="49"/>
      <c r="AF5957" s="44"/>
      <c r="AQ5957" s="44"/>
      <c r="AS5957" s="44"/>
      <c r="BM5957" s="44"/>
    </row>
    <row r="5958" spans="3:65" ht="12" customHeight="1">
      <c r="C5958" s="63"/>
      <c r="AB5958" s="49"/>
      <c r="AF5958" s="44"/>
      <c r="AQ5958" s="44"/>
      <c r="AS5958" s="44"/>
      <c r="BM5958" s="44"/>
    </row>
    <row r="5959" spans="3:65" ht="12" customHeight="1">
      <c r="C5959" s="63"/>
      <c r="AB5959" s="49"/>
      <c r="AF5959" s="44"/>
      <c r="AQ5959" s="44"/>
      <c r="AS5959" s="44"/>
      <c r="BM5959" s="44"/>
    </row>
    <row r="5960" spans="3:65" ht="12" customHeight="1">
      <c r="C5960" s="63"/>
      <c r="AB5960" s="49"/>
      <c r="AF5960" s="44"/>
      <c r="AQ5960" s="44"/>
      <c r="AS5960" s="44"/>
      <c r="BM5960" s="44"/>
    </row>
    <row r="5961" spans="3:65" ht="12" customHeight="1">
      <c r="C5961" s="63"/>
      <c r="AB5961" s="49"/>
      <c r="AF5961" s="44"/>
      <c r="AQ5961" s="44"/>
      <c r="AS5961" s="44"/>
      <c r="BM5961" s="44"/>
    </row>
    <row r="5962" spans="3:65" ht="12" customHeight="1">
      <c r="C5962" s="63"/>
      <c r="AB5962" s="49"/>
      <c r="AF5962" s="44"/>
      <c r="AQ5962" s="44"/>
      <c r="AS5962" s="44"/>
      <c r="BM5962" s="44"/>
    </row>
    <row r="5963" spans="3:65" ht="12" customHeight="1">
      <c r="C5963" s="63"/>
      <c r="AB5963" s="49"/>
      <c r="AF5963" s="44"/>
      <c r="AQ5963" s="44"/>
      <c r="AS5963" s="44"/>
      <c r="BM5963" s="44"/>
    </row>
    <row r="5964" spans="3:65" ht="12" customHeight="1">
      <c r="C5964" s="63"/>
      <c r="AB5964" s="49"/>
      <c r="AF5964" s="44"/>
      <c r="AQ5964" s="44"/>
      <c r="AS5964" s="44"/>
      <c r="BM5964" s="44"/>
    </row>
    <row r="5965" spans="3:65" ht="12" customHeight="1">
      <c r="C5965" s="63"/>
      <c r="AB5965" s="49"/>
      <c r="AF5965" s="44"/>
      <c r="AQ5965" s="44"/>
      <c r="AS5965" s="44"/>
      <c r="BM5965" s="44"/>
    </row>
    <row r="5966" spans="3:65" ht="12" customHeight="1">
      <c r="C5966" s="63"/>
      <c r="AB5966" s="49"/>
      <c r="AF5966" s="44"/>
      <c r="AQ5966" s="44"/>
      <c r="AS5966" s="44"/>
      <c r="BM5966" s="44"/>
    </row>
    <row r="5967" spans="3:65" ht="12" customHeight="1">
      <c r="C5967" s="63"/>
      <c r="AB5967" s="49"/>
      <c r="AF5967" s="44"/>
      <c r="AQ5967" s="44"/>
      <c r="AS5967" s="44"/>
      <c r="BM5967" s="44"/>
    </row>
    <row r="5968" spans="3:65" ht="12" customHeight="1">
      <c r="C5968" s="63"/>
      <c r="AB5968" s="49"/>
      <c r="AF5968" s="44"/>
      <c r="AQ5968" s="44"/>
      <c r="AS5968" s="44"/>
      <c r="BM5968" s="44"/>
    </row>
    <row r="5969" spans="3:65" ht="12" customHeight="1">
      <c r="C5969" s="63"/>
      <c r="AB5969" s="49"/>
      <c r="AF5969" s="44"/>
      <c r="AQ5969" s="44"/>
      <c r="AS5969" s="44"/>
      <c r="BM5969" s="44"/>
    </row>
    <row r="5970" spans="3:65" ht="12" customHeight="1">
      <c r="C5970" s="63"/>
      <c r="AB5970" s="49"/>
      <c r="AF5970" s="44"/>
      <c r="AQ5970" s="44"/>
      <c r="AS5970" s="44"/>
      <c r="BM5970" s="44"/>
    </row>
    <row r="5971" spans="3:65" ht="12" customHeight="1">
      <c r="C5971" s="63"/>
      <c r="AB5971" s="49"/>
      <c r="AF5971" s="44"/>
      <c r="AQ5971" s="44"/>
      <c r="AS5971" s="44"/>
      <c r="BM5971" s="44"/>
    </row>
    <row r="5972" spans="3:65" ht="12" customHeight="1">
      <c r="C5972" s="63"/>
      <c r="AB5972" s="49"/>
      <c r="AF5972" s="44"/>
      <c r="AQ5972" s="44"/>
      <c r="AS5972" s="44"/>
      <c r="BM5972" s="44"/>
    </row>
    <row r="5973" spans="3:65" ht="12" customHeight="1">
      <c r="C5973" s="63"/>
      <c r="AB5973" s="49"/>
      <c r="AF5973" s="44"/>
      <c r="AQ5973" s="44"/>
      <c r="AS5973" s="44"/>
      <c r="BM5973" s="44"/>
    </row>
    <row r="5974" spans="3:65" ht="12" customHeight="1">
      <c r="C5974" s="63"/>
      <c r="AB5974" s="49"/>
      <c r="AF5974" s="44"/>
      <c r="AQ5974" s="44"/>
      <c r="AS5974" s="44"/>
      <c r="BM5974" s="44"/>
    </row>
    <row r="5975" spans="3:65" ht="12" customHeight="1">
      <c r="C5975" s="63"/>
      <c r="AB5975" s="49"/>
      <c r="AF5975" s="44"/>
      <c r="AQ5975" s="44"/>
      <c r="AS5975" s="44"/>
      <c r="BM5975" s="44"/>
    </row>
    <row r="5976" spans="3:65" ht="12" customHeight="1">
      <c r="C5976" s="63"/>
      <c r="AB5976" s="49"/>
      <c r="AF5976" s="44"/>
      <c r="AQ5976" s="44"/>
      <c r="AS5976" s="44"/>
      <c r="BM5976" s="44"/>
    </row>
    <row r="5977" spans="3:65" ht="12" customHeight="1">
      <c r="C5977" s="63"/>
      <c r="AB5977" s="49"/>
      <c r="AF5977" s="44"/>
      <c r="AQ5977" s="44"/>
      <c r="AS5977" s="44"/>
      <c r="BM5977" s="44"/>
    </row>
    <row r="5978" spans="3:65" ht="12" customHeight="1">
      <c r="C5978" s="63"/>
      <c r="AB5978" s="49"/>
      <c r="AF5978" s="44"/>
      <c r="AQ5978" s="44"/>
      <c r="AS5978" s="44"/>
      <c r="BM5978" s="44"/>
    </row>
    <row r="5979" spans="3:65" ht="12" customHeight="1">
      <c r="C5979" s="63"/>
      <c r="AB5979" s="49"/>
      <c r="AF5979" s="44"/>
      <c r="AQ5979" s="44"/>
      <c r="AS5979" s="44"/>
      <c r="BM5979" s="44"/>
    </row>
    <row r="5980" spans="3:65" ht="12" customHeight="1">
      <c r="C5980" s="63"/>
      <c r="AB5980" s="49"/>
      <c r="AF5980" s="44"/>
      <c r="AQ5980" s="44"/>
      <c r="AS5980" s="44"/>
      <c r="BM5980" s="44"/>
    </row>
    <row r="5981" spans="3:65" ht="12" customHeight="1">
      <c r="C5981" s="63"/>
      <c r="AB5981" s="49"/>
      <c r="AF5981" s="44"/>
      <c r="AQ5981" s="44"/>
      <c r="AS5981" s="44"/>
      <c r="BM5981" s="44"/>
    </row>
    <row r="5982" spans="3:65" ht="12" customHeight="1">
      <c r="C5982" s="63"/>
      <c r="AB5982" s="49"/>
      <c r="AF5982" s="44"/>
      <c r="AQ5982" s="44"/>
      <c r="AS5982" s="44"/>
      <c r="BM5982" s="44"/>
    </row>
    <row r="5983" spans="3:65" ht="12" customHeight="1">
      <c r="C5983" s="63"/>
      <c r="AB5983" s="49"/>
      <c r="AF5983" s="44"/>
      <c r="AQ5983" s="44"/>
      <c r="AS5983" s="44"/>
      <c r="BM5983" s="44"/>
    </row>
    <row r="5984" spans="3:65" ht="12" customHeight="1">
      <c r="C5984" s="63"/>
      <c r="AB5984" s="49"/>
      <c r="AF5984" s="44"/>
      <c r="AQ5984" s="44"/>
      <c r="AS5984" s="44"/>
      <c r="BM5984" s="44"/>
    </row>
    <row r="5985" spans="3:65" ht="12" customHeight="1">
      <c r="C5985" s="63"/>
      <c r="AB5985" s="49"/>
      <c r="AF5985" s="44"/>
      <c r="AQ5985" s="44"/>
      <c r="AS5985" s="44"/>
      <c r="BM5985" s="44"/>
    </row>
    <row r="5986" spans="3:65" ht="12" customHeight="1">
      <c r="C5986" s="63"/>
      <c r="AB5986" s="49"/>
      <c r="AF5986" s="44"/>
      <c r="AQ5986" s="44"/>
      <c r="AS5986" s="44"/>
      <c r="BM5986" s="44"/>
    </row>
    <row r="5987" spans="3:65" ht="12" customHeight="1">
      <c r="C5987" s="63"/>
      <c r="AB5987" s="49"/>
      <c r="AF5987" s="44"/>
      <c r="AQ5987" s="44"/>
      <c r="AS5987" s="44"/>
      <c r="BM5987" s="44"/>
    </row>
    <row r="5988" spans="3:65" ht="12" customHeight="1">
      <c r="C5988" s="63"/>
      <c r="AB5988" s="49"/>
      <c r="AF5988" s="44"/>
      <c r="AQ5988" s="44"/>
      <c r="AS5988" s="44"/>
      <c r="BM5988" s="44"/>
    </row>
    <row r="5989" spans="3:65" ht="12" customHeight="1">
      <c r="C5989" s="63"/>
      <c r="AB5989" s="49"/>
      <c r="AF5989" s="44"/>
      <c r="AQ5989" s="44"/>
      <c r="AS5989" s="44"/>
      <c r="BM5989" s="44"/>
    </row>
    <row r="5990" spans="3:65" ht="12" customHeight="1">
      <c r="C5990" s="63"/>
      <c r="AB5990" s="49"/>
      <c r="AF5990" s="44"/>
      <c r="AQ5990" s="44"/>
      <c r="AS5990" s="44"/>
      <c r="BM5990" s="44"/>
    </row>
    <row r="5991" spans="3:65" ht="12" customHeight="1">
      <c r="C5991" s="63"/>
      <c r="AB5991" s="49"/>
      <c r="AF5991" s="44"/>
      <c r="AQ5991" s="44"/>
      <c r="AS5991" s="44"/>
      <c r="BM5991" s="44"/>
    </row>
    <row r="5992" spans="3:65" ht="12" customHeight="1">
      <c r="C5992" s="63"/>
      <c r="AB5992" s="49"/>
      <c r="AF5992" s="44"/>
      <c r="AQ5992" s="44"/>
      <c r="AS5992" s="44"/>
      <c r="BM5992" s="44"/>
    </row>
    <row r="5993" spans="3:65" ht="12" customHeight="1">
      <c r="C5993" s="63"/>
      <c r="AB5993" s="49"/>
      <c r="AF5993" s="44"/>
      <c r="AQ5993" s="44"/>
      <c r="AS5993" s="44"/>
      <c r="BM5993" s="44"/>
    </row>
    <row r="5994" spans="3:65" ht="12" customHeight="1">
      <c r="C5994" s="63"/>
      <c r="AB5994" s="49"/>
      <c r="AF5994" s="44"/>
      <c r="AQ5994" s="44"/>
      <c r="AS5994" s="44"/>
      <c r="BM5994" s="44"/>
    </row>
    <row r="5995" spans="3:65" ht="12" customHeight="1">
      <c r="C5995" s="63"/>
      <c r="AB5995" s="49"/>
      <c r="AF5995" s="44"/>
      <c r="AQ5995" s="44"/>
      <c r="AS5995" s="44"/>
      <c r="BM5995" s="44"/>
    </row>
    <row r="5996" spans="3:65" ht="12" customHeight="1">
      <c r="C5996" s="63"/>
      <c r="AB5996" s="49"/>
      <c r="AF5996" s="44"/>
      <c r="AQ5996" s="44"/>
      <c r="AS5996" s="44"/>
      <c r="BM5996" s="44"/>
    </row>
    <row r="5997" spans="3:65" ht="12" customHeight="1">
      <c r="C5997" s="63"/>
      <c r="AB5997" s="49"/>
      <c r="AF5997" s="44"/>
      <c r="AQ5997" s="44"/>
      <c r="AS5997" s="44"/>
      <c r="BM5997" s="44"/>
    </row>
    <row r="5998" spans="3:65" ht="12" customHeight="1">
      <c r="C5998" s="63"/>
      <c r="AB5998" s="49"/>
      <c r="AF5998" s="44"/>
      <c r="AQ5998" s="44"/>
      <c r="AS5998" s="44"/>
      <c r="BM5998" s="44"/>
    </row>
    <row r="5999" spans="3:65" ht="12" customHeight="1">
      <c r="C5999" s="63"/>
      <c r="AB5999" s="49"/>
      <c r="AF5999" s="44"/>
      <c r="AQ5999" s="44"/>
      <c r="AS5999" s="44"/>
      <c r="BM5999" s="44"/>
    </row>
    <row r="6000" spans="3:65" ht="12" customHeight="1">
      <c r="C6000" s="63"/>
      <c r="AB6000" s="49"/>
      <c r="AF6000" s="44"/>
      <c r="AQ6000" s="44"/>
      <c r="AS6000" s="44"/>
      <c r="BM6000" s="44"/>
    </row>
    <row r="6001" spans="3:65" ht="12" customHeight="1">
      <c r="C6001" s="63"/>
      <c r="AB6001" s="49"/>
      <c r="AF6001" s="44"/>
      <c r="AQ6001" s="44"/>
      <c r="AS6001" s="44"/>
      <c r="BM6001" s="44"/>
    </row>
    <row r="6002" spans="3:65" ht="12" customHeight="1">
      <c r="C6002" s="63"/>
      <c r="AB6002" s="49"/>
      <c r="AF6002" s="44"/>
      <c r="AQ6002" s="44"/>
      <c r="AS6002" s="44"/>
      <c r="BM6002" s="44"/>
    </row>
    <row r="6003" spans="3:65" ht="12" customHeight="1">
      <c r="C6003" s="63"/>
      <c r="AB6003" s="49"/>
      <c r="AF6003" s="44"/>
      <c r="AQ6003" s="44"/>
      <c r="AS6003" s="44"/>
      <c r="BM6003" s="44"/>
    </row>
    <row r="6004" spans="3:65" ht="12" customHeight="1">
      <c r="C6004" s="63"/>
      <c r="AB6004" s="49"/>
      <c r="AF6004" s="44"/>
      <c r="AQ6004" s="44"/>
      <c r="AS6004" s="44"/>
      <c r="BM6004" s="44"/>
    </row>
    <row r="6005" spans="3:65" ht="12" customHeight="1">
      <c r="C6005" s="63"/>
      <c r="AB6005" s="49"/>
      <c r="AF6005" s="44"/>
      <c r="AQ6005" s="44"/>
      <c r="AS6005" s="44"/>
      <c r="BM6005" s="44"/>
    </row>
    <row r="6006" spans="3:65" ht="12" customHeight="1">
      <c r="C6006" s="63"/>
      <c r="AB6006" s="49"/>
      <c r="AF6006" s="44"/>
      <c r="AQ6006" s="44"/>
      <c r="AS6006" s="44"/>
      <c r="BM6006" s="44"/>
    </row>
    <row r="6007" spans="3:65" ht="12" customHeight="1">
      <c r="C6007" s="63"/>
      <c r="AB6007" s="49"/>
      <c r="AF6007" s="44"/>
      <c r="AQ6007" s="44"/>
      <c r="AS6007" s="44"/>
      <c r="BM6007" s="44"/>
    </row>
    <row r="6008" spans="3:65" ht="12" customHeight="1">
      <c r="C6008" s="63"/>
      <c r="AB6008" s="49"/>
      <c r="AF6008" s="44"/>
      <c r="AQ6008" s="44"/>
      <c r="AS6008" s="44"/>
      <c r="BM6008" s="44"/>
    </row>
    <row r="6009" spans="3:65" ht="12" customHeight="1">
      <c r="C6009" s="63"/>
      <c r="AB6009" s="49"/>
      <c r="AF6009" s="44"/>
      <c r="AQ6009" s="44"/>
      <c r="AS6009" s="44"/>
      <c r="BM6009" s="44"/>
    </row>
    <row r="6010" spans="3:65" ht="12" customHeight="1">
      <c r="C6010" s="63"/>
      <c r="AB6010" s="49"/>
      <c r="AF6010" s="44"/>
      <c r="AQ6010" s="44"/>
      <c r="AS6010" s="44"/>
      <c r="BM6010" s="44"/>
    </row>
    <row r="6011" spans="3:65" ht="12" customHeight="1">
      <c r="C6011" s="63"/>
      <c r="AB6011" s="49"/>
      <c r="AF6011" s="44"/>
      <c r="AQ6011" s="44"/>
      <c r="AS6011" s="44"/>
      <c r="BM6011" s="44"/>
    </row>
    <row r="6012" spans="3:65" ht="12" customHeight="1">
      <c r="C6012" s="63"/>
      <c r="AB6012" s="49"/>
      <c r="AF6012" s="44"/>
      <c r="AQ6012" s="44"/>
      <c r="AS6012" s="44"/>
      <c r="BM6012" s="44"/>
    </row>
    <row r="6013" spans="3:65" ht="12" customHeight="1">
      <c r="C6013" s="63"/>
      <c r="AB6013" s="49"/>
      <c r="AF6013" s="44"/>
      <c r="AQ6013" s="44"/>
      <c r="AS6013" s="44"/>
      <c r="BM6013" s="44"/>
    </row>
    <row r="6014" spans="3:65" ht="12" customHeight="1">
      <c r="C6014" s="63"/>
      <c r="AB6014" s="49"/>
      <c r="AF6014" s="44"/>
      <c r="AQ6014" s="44"/>
      <c r="AS6014" s="44"/>
      <c r="BM6014" s="44"/>
    </row>
    <row r="6015" spans="3:65" ht="12" customHeight="1">
      <c r="C6015" s="63"/>
      <c r="AB6015" s="49"/>
      <c r="AF6015" s="44"/>
      <c r="AQ6015" s="44"/>
      <c r="AS6015" s="44"/>
      <c r="BM6015" s="44"/>
    </row>
    <row r="6016" spans="3:65" ht="12" customHeight="1">
      <c r="C6016" s="63"/>
      <c r="AB6016" s="49"/>
      <c r="AF6016" s="44"/>
      <c r="AQ6016" s="44"/>
      <c r="AS6016" s="44"/>
      <c r="BM6016" s="44"/>
    </row>
    <row r="6017" spans="3:65" ht="12" customHeight="1">
      <c r="C6017" s="63"/>
      <c r="AB6017" s="49"/>
      <c r="AF6017" s="44"/>
      <c r="AQ6017" s="44"/>
      <c r="AS6017" s="44"/>
      <c r="BM6017" s="44"/>
    </row>
    <row r="6018" spans="3:65" ht="12" customHeight="1">
      <c r="C6018" s="63"/>
      <c r="AB6018" s="49"/>
      <c r="AF6018" s="44"/>
      <c r="AQ6018" s="44"/>
      <c r="AS6018" s="44"/>
      <c r="BM6018" s="44"/>
    </row>
    <row r="6019" spans="3:65" ht="12" customHeight="1">
      <c r="C6019" s="63"/>
      <c r="AB6019" s="49"/>
      <c r="AF6019" s="44"/>
      <c r="AQ6019" s="44"/>
      <c r="AS6019" s="44"/>
      <c r="BM6019" s="44"/>
    </row>
    <row r="6020" spans="3:65" ht="12" customHeight="1">
      <c r="C6020" s="63"/>
      <c r="AB6020" s="49"/>
      <c r="AF6020" s="44"/>
      <c r="AQ6020" s="44"/>
      <c r="AS6020" s="44"/>
      <c r="BM6020" s="44"/>
    </row>
    <row r="6021" spans="3:65" ht="12" customHeight="1">
      <c r="C6021" s="63"/>
      <c r="AB6021" s="49"/>
      <c r="AF6021" s="44"/>
      <c r="AQ6021" s="44"/>
      <c r="AS6021" s="44"/>
      <c r="BM6021" s="44"/>
    </row>
    <row r="6022" spans="3:65" ht="12" customHeight="1">
      <c r="C6022" s="63"/>
      <c r="AB6022" s="49"/>
      <c r="AF6022" s="44"/>
      <c r="AQ6022" s="44"/>
      <c r="AS6022" s="44"/>
      <c r="BM6022" s="44"/>
    </row>
    <row r="6023" spans="3:65" ht="12" customHeight="1">
      <c r="C6023" s="63"/>
      <c r="AB6023" s="49"/>
      <c r="AF6023" s="44"/>
      <c r="AQ6023" s="44"/>
      <c r="AS6023" s="44"/>
      <c r="BM6023" s="44"/>
    </row>
    <row r="6024" spans="3:65" ht="12" customHeight="1">
      <c r="C6024" s="63"/>
      <c r="AB6024" s="49"/>
      <c r="AF6024" s="44"/>
      <c r="AQ6024" s="44"/>
      <c r="AS6024" s="44"/>
      <c r="BM6024" s="44"/>
    </row>
    <row r="6025" spans="3:65" ht="12" customHeight="1">
      <c r="C6025" s="63"/>
      <c r="AB6025" s="49"/>
      <c r="AF6025" s="44"/>
      <c r="AQ6025" s="44"/>
      <c r="AS6025" s="44"/>
      <c r="BM6025" s="44"/>
    </row>
    <row r="6026" spans="3:65" ht="12" customHeight="1">
      <c r="C6026" s="63"/>
      <c r="AB6026" s="49"/>
      <c r="AF6026" s="44"/>
      <c r="AQ6026" s="44"/>
      <c r="AS6026" s="44"/>
      <c r="BM6026" s="44"/>
    </row>
    <row r="6027" spans="3:65" ht="12" customHeight="1">
      <c r="C6027" s="63"/>
      <c r="AB6027" s="49"/>
      <c r="AF6027" s="44"/>
      <c r="AQ6027" s="44"/>
      <c r="AS6027" s="44"/>
      <c r="BM6027" s="44"/>
    </row>
    <row r="6028" spans="3:65" ht="12" customHeight="1">
      <c r="C6028" s="63"/>
      <c r="AB6028" s="49"/>
      <c r="AF6028" s="44"/>
      <c r="AQ6028" s="44"/>
      <c r="AS6028" s="44"/>
      <c r="BM6028" s="44"/>
    </row>
    <row r="6029" spans="3:65" ht="12" customHeight="1">
      <c r="C6029" s="63"/>
      <c r="AB6029" s="49"/>
      <c r="AF6029" s="44"/>
      <c r="AQ6029" s="44"/>
      <c r="AS6029" s="44"/>
      <c r="BM6029" s="44"/>
    </row>
    <row r="6030" spans="3:65" ht="12" customHeight="1">
      <c r="C6030" s="63"/>
      <c r="AB6030" s="49"/>
      <c r="AF6030" s="44"/>
      <c r="AQ6030" s="44"/>
      <c r="AS6030" s="44"/>
      <c r="BM6030" s="44"/>
    </row>
    <row r="6031" spans="3:65" ht="12" customHeight="1">
      <c r="C6031" s="63"/>
      <c r="AB6031" s="49"/>
      <c r="AF6031" s="44"/>
      <c r="AQ6031" s="44"/>
      <c r="AS6031" s="44"/>
      <c r="BM6031" s="44"/>
    </row>
    <row r="6032" spans="3:65" ht="12" customHeight="1">
      <c r="C6032" s="63"/>
      <c r="AB6032" s="49"/>
      <c r="AF6032" s="44"/>
      <c r="AQ6032" s="44"/>
      <c r="AS6032" s="44"/>
      <c r="BM6032" s="44"/>
    </row>
    <row r="6033" spans="3:65" ht="12" customHeight="1">
      <c r="C6033" s="63"/>
      <c r="AB6033" s="49"/>
      <c r="AF6033" s="44"/>
      <c r="AQ6033" s="44"/>
      <c r="AS6033" s="44"/>
      <c r="BM6033" s="44"/>
    </row>
    <row r="6034" spans="3:65" ht="12" customHeight="1">
      <c r="C6034" s="63"/>
      <c r="AB6034" s="49"/>
      <c r="AF6034" s="44"/>
      <c r="AQ6034" s="44"/>
      <c r="AS6034" s="44"/>
      <c r="BM6034" s="44"/>
    </row>
    <row r="6035" spans="3:65" ht="12" customHeight="1">
      <c r="C6035" s="63"/>
      <c r="AB6035" s="49"/>
      <c r="AF6035" s="44"/>
      <c r="AQ6035" s="44"/>
      <c r="AS6035" s="44"/>
      <c r="BM6035" s="44"/>
    </row>
    <row r="6036" spans="3:65" ht="12" customHeight="1">
      <c r="C6036" s="63"/>
      <c r="AB6036" s="49"/>
      <c r="AF6036" s="44"/>
      <c r="AQ6036" s="44"/>
      <c r="AS6036" s="44"/>
      <c r="BM6036" s="44"/>
    </row>
    <row r="6037" spans="3:65" ht="12" customHeight="1">
      <c r="C6037" s="63"/>
      <c r="AB6037" s="49"/>
      <c r="AF6037" s="44"/>
      <c r="AQ6037" s="44"/>
      <c r="AS6037" s="44"/>
      <c r="BM6037" s="44"/>
    </row>
    <row r="6038" spans="3:65" ht="12" customHeight="1">
      <c r="C6038" s="63"/>
      <c r="AB6038" s="49"/>
      <c r="AF6038" s="44"/>
      <c r="AQ6038" s="44"/>
      <c r="AS6038" s="44"/>
      <c r="BM6038" s="44"/>
    </row>
    <row r="6039" spans="3:65" ht="12" customHeight="1">
      <c r="C6039" s="63"/>
      <c r="AB6039" s="49"/>
      <c r="AF6039" s="44"/>
      <c r="AQ6039" s="44"/>
      <c r="AS6039" s="44"/>
      <c r="BM6039" s="44"/>
    </row>
    <row r="6040" spans="3:65" ht="12" customHeight="1">
      <c r="C6040" s="63"/>
      <c r="AB6040" s="49"/>
      <c r="AF6040" s="44"/>
      <c r="AQ6040" s="44"/>
      <c r="AS6040" s="44"/>
      <c r="BM6040" s="44"/>
    </row>
    <row r="6041" spans="3:65" ht="12" customHeight="1">
      <c r="C6041" s="63"/>
      <c r="AB6041" s="49"/>
      <c r="AF6041" s="44"/>
      <c r="AQ6041" s="44"/>
      <c r="AS6041" s="44"/>
      <c r="BM6041" s="44"/>
    </row>
    <row r="6042" spans="3:65" ht="12" customHeight="1">
      <c r="C6042" s="63"/>
      <c r="AB6042" s="49"/>
      <c r="AF6042" s="44"/>
      <c r="AQ6042" s="44"/>
      <c r="AS6042" s="44"/>
      <c r="BM6042" s="44"/>
    </row>
    <row r="6043" spans="3:65" ht="12" customHeight="1">
      <c r="C6043" s="63"/>
      <c r="AB6043" s="49"/>
      <c r="AF6043" s="44"/>
      <c r="AQ6043" s="44"/>
      <c r="AS6043" s="44"/>
      <c r="BM6043" s="44"/>
    </row>
    <row r="6044" spans="3:65" ht="12" customHeight="1">
      <c r="C6044" s="63"/>
      <c r="AB6044" s="49"/>
      <c r="AF6044" s="44"/>
      <c r="AQ6044" s="44"/>
      <c r="AS6044" s="44"/>
      <c r="BM6044" s="44"/>
    </row>
    <row r="6045" spans="3:65" ht="12" customHeight="1">
      <c r="C6045" s="63"/>
      <c r="AB6045" s="49"/>
      <c r="AF6045" s="44"/>
      <c r="AQ6045" s="44"/>
      <c r="AS6045" s="44"/>
      <c r="BM6045" s="44"/>
    </row>
    <row r="6046" spans="3:65" ht="12" customHeight="1">
      <c r="C6046" s="63"/>
      <c r="AB6046" s="49"/>
      <c r="AF6046" s="44"/>
      <c r="AQ6046" s="44"/>
      <c r="AS6046" s="44"/>
      <c r="BM6046" s="44"/>
    </row>
    <row r="6047" spans="3:65" ht="12" customHeight="1">
      <c r="C6047" s="63"/>
      <c r="AB6047" s="49"/>
      <c r="AF6047" s="44"/>
      <c r="AQ6047" s="44"/>
      <c r="AS6047" s="44"/>
      <c r="BM6047" s="44"/>
    </row>
    <row r="6048" spans="3:65" ht="12" customHeight="1">
      <c r="C6048" s="63"/>
      <c r="AB6048" s="49"/>
      <c r="AF6048" s="44"/>
      <c r="AQ6048" s="44"/>
      <c r="AS6048" s="44"/>
      <c r="BM6048" s="44"/>
    </row>
    <row r="6049" spans="3:65" ht="12" customHeight="1">
      <c r="C6049" s="63"/>
      <c r="AB6049" s="49"/>
      <c r="AF6049" s="44"/>
      <c r="AQ6049" s="44"/>
      <c r="AS6049" s="44"/>
      <c r="BM6049" s="44"/>
    </row>
    <row r="6050" spans="3:65" ht="12" customHeight="1">
      <c r="C6050" s="63"/>
      <c r="AB6050" s="49"/>
      <c r="AF6050" s="44"/>
      <c r="AQ6050" s="44"/>
      <c r="AS6050" s="44"/>
      <c r="BM6050" s="44"/>
    </row>
    <row r="6051" spans="3:65" ht="12" customHeight="1">
      <c r="C6051" s="63"/>
      <c r="AB6051" s="49"/>
      <c r="AF6051" s="44"/>
      <c r="AQ6051" s="44"/>
      <c r="AS6051" s="44"/>
      <c r="BM6051" s="44"/>
    </row>
    <row r="6052" spans="3:65" ht="12" customHeight="1">
      <c r="C6052" s="63"/>
      <c r="AB6052" s="49"/>
      <c r="AF6052" s="44"/>
      <c r="AQ6052" s="44"/>
      <c r="AS6052" s="44"/>
      <c r="BM6052" s="44"/>
    </row>
    <row r="6053" spans="3:65" ht="12" customHeight="1">
      <c r="C6053" s="63"/>
      <c r="AB6053" s="49"/>
      <c r="AF6053" s="44"/>
      <c r="AQ6053" s="44"/>
      <c r="AS6053" s="44"/>
      <c r="BM6053" s="44"/>
    </row>
    <row r="6054" spans="3:65" ht="12" customHeight="1">
      <c r="C6054" s="63"/>
      <c r="AB6054" s="49"/>
      <c r="AF6054" s="44"/>
      <c r="AQ6054" s="44"/>
      <c r="AS6054" s="44"/>
      <c r="BM6054" s="44"/>
    </row>
    <row r="6055" spans="3:65" ht="12" customHeight="1">
      <c r="C6055" s="63"/>
      <c r="AB6055" s="49"/>
      <c r="AF6055" s="44"/>
      <c r="AQ6055" s="44"/>
      <c r="AS6055" s="44"/>
      <c r="BM6055" s="44"/>
    </row>
    <row r="6056" spans="3:65" ht="12" customHeight="1">
      <c r="C6056" s="63"/>
      <c r="AB6056" s="49"/>
      <c r="AF6056" s="44"/>
      <c r="AQ6056" s="44"/>
      <c r="AS6056" s="44"/>
      <c r="BM6056" s="44"/>
    </row>
    <row r="6057" spans="3:65" ht="12" customHeight="1">
      <c r="C6057" s="63"/>
      <c r="AB6057" s="49"/>
      <c r="AF6057" s="44"/>
      <c r="AQ6057" s="44"/>
      <c r="AS6057" s="44"/>
      <c r="BM6057" s="44"/>
    </row>
    <row r="6058" spans="3:65" ht="12" customHeight="1">
      <c r="C6058" s="63"/>
      <c r="AB6058" s="49"/>
      <c r="AF6058" s="44"/>
      <c r="AQ6058" s="44"/>
      <c r="AS6058" s="44"/>
      <c r="BM6058" s="44"/>
    </row>
    <row r="6059" spans="3:65" ht="12" customHeight="1">
      <c r="C6059" s="63"/>
      <c r="AB6059" s="49"/>
      <c r="AF6059" s="44"/>
      <c r="AQ6059" s="44"/>
      <c r="AS6059" s="44"/>
      <c r="BM6059" s="44"/>
    </row>
    <row r="6060" spans="3:65" ht="12" customHeight="1">
      <c r="C6060" s="63"/>
      <c r="AB6060" s="49"/>
      <c r="AF6060" s="44"/>
      <c r="AQ6060" s="44"/>
      <c r="AS6060" s="44"/>
      <c r="BM6060" s="44"/>
    </row>
    <row r="6061" spans="3:65" ht="12" customHeight="1">
      <c r="C6061" s="63"/>
      <c r="AB6061" s="49"/>
      <c r="AF6061" s="44"/>
      <c r="AQ6061" s="44"/>
      <c r="AS6061" s="44"/>
      <c r="BM6061" s="44"/>
    </row>
    <row r="6062" spans="3:65" ht="12" customHeight="1">
      <c r="C6062" s="63"/>
      <c r="AB6062" s="49"/>
      <c r="AF6062" s="44"/>
      <c r="AQ6062" s="44"/>
      <c r="AS6062" s="44"/>
      <c r="BM6062" s="44"/>
    </row>
    <row r="6063" spans="3:65" ht="12" customHeight="1">
      <c r="C6063" s="63"/>
      <c r="AB6063" s="49"/>
      <c r="AF6063" s="44"/>
      <c r="AQ6063" s="44"/>
      <c r="AS6063" s="44"/>
      <c r="BM6063" s="44"/>
    </row>
    <row r="6064" spans="3:65" ht="12" customHeight="1">
      <c r="C6064" s="63"/>
      <c r="AB6064" s="49"/>
      <c r="AF6064" s="44"/>
      <c r="AQ6064" s="44"/>
      <c r="AS6064" s="44"/>
      <c r="BM6064" s="44"/>
    </row>
    <row r="6065" spans="3:65" ht="12" customHeight="1">
      <c r="C6065" s="63"/>
      <c r="AB6065" s="49"/>
      <c r="AF6065" s="44"/>
      <c r="AQ6065" s="44"/>
      <c r="AS6065" s="44"/>
      <c r="BM6065" s="44"/>
    </row>
    <row r="6066" spans="3:65" ht="12" customHeight="1">
      <c r="C6066" s="63"/>
      <c r="AB6066" s="49"/>
      <c r="AF6066" s="44"/>
      <c r="AQ6066" s="44"/>
      <c r="AS6066" s="44"/>
      <c r="BM6066" s="44"/>
    </row>
    <row r="6067" spans="3:65" ht="12" customHeight="1">
      <c r="C6067" s="63"/>
      <c r="AB6067" s="49"/>
      <c r="AF6067" s="44"/>
      <c r="AQ6067" s="44"/>
      <c r="AS6067" s="44"/>
      <c r="BM6067" s="44"/>
    </row>
    <row r="6068" spans="3:65" ht="12" customHeight="1">
      <c r="C6068" s="63"/>
      <c r="AB6068" s="49"/>
      <c r="AF6068" s="44"/>
      <c r="AQ6068" s="44"/>
      <c r="AS6068" s="44"/>
      <c r="BM6068" s="44"/>
    </row>
    <row r="6069" spans="3:65" ht="12" customHeight="1">
      <c r="C6069" s="63"/>
      <c r="AB6069" s="49"/>
      <c r="AF6069" s="44"/>
      <c r="AQ6069" s="44"/>
      <c r="AS6069" s="44"/>
      <c r="BM6069" s="44"/>
    </row>
    <row r="6070" spans="3:65" ht="12" customHeight="1">
      <c r="C6070" s="63"/>
      <c r="AB6070" s="49"/>
      <c r="AF6070" s="44"/>
      <c r="AQ6070" s="44"/>
      <c r="AS6070" s="44"/>
      <c r="BM6070" s="44"/>
    </row>
    <row r="6071" spans="3:65" ht="12" customHeight="1">
      <c r="C6071" s="63"/>
      <c r="AB6071" s="49"/>
      <c r="AF6071" s="44"/>
      <c r="AQ6071" s="44"/>
      <c r="AS6071" s="44"/>
      <c r="BM6071" s="44"/>
    </row>
    <row r="6072" spans="3:65" ht="12" customHeight="1">
      <c r="C6072" s="63"/>
      <c r="AB6072" s="49"/>
      <c r="AF6072" s="44"/>
      <c r="AQ6072" s="44"/>
      <c r="AS6072" s="44"/>
      <c r="BM6072" s="44"/>
    </row>
    <row r="6073" spans="3:65" ht="12" customHeight="1">
      <c r="C6073" s="63"/>
      <c r="AB6073" s="49"/>
      <c r="AF6073" s="44"/>
      <c r="AQ6073" s="44"/>
      <c r="AS6073" s="44"/>
      <c r="BM6073" s="44"/>
    </row>
    <row r="6074" spans="3:65" ht="12" customHeight="1">
      <c r="C6074" s="63"/>
      <c r="AB6074" s="49"/>
      <c r="AF6074" s="44"/>
      <c r="AQ6074" s="44"/>
      <c r="AS6074" s="44"/>
      <c r="BM6074" s="44"/>
    </row>
    <row r="6075" spans="3:65" ht="12" customHeight="1">
      <c r="C6075" s="63"/>
      <c r="AB6075" s="49"/>
      <c r="AF6075" s="44"/>
      <c r="AQ6075" s="44"/>
      <c r="AS6075" s="44"/>
      <c r="BM6075" s="44"/>
    </row>
    <row r="6076" spans="3:65" ht="12" customHeight="1">
      <c r="C6076" s="63"/>
      <c r="AB6076" s="49"/>
      <c r="AF6076" s="44"/>
      <c r="AQ6076" s="44"/>
      <c r="AS6076" s="44"/>
      <c r="BM6076" s="44"/>
    </row>
    <row r="6077" spans="3:65" ht="12" customHeight="1">
      <c r="C6077" s="63"/>
      <c r="AB6077" s="49"/>
      <c r="AF6077" s="44"/>
      <c r="AQ6077" s="44"/>
      <c r="AS6077" s="44"/>
      <c r="BM6077" s="44"/>
    </row>
    <row r="6078" spans="3:65" ht="12" customHeight="1">
      <c r="C6078" s="63"/>
      <c r="AB6078" s="49"/>
      <c r="AF6078" s="44"/>
      <c r="AQ6078" s="44"/>
      <c r="AS6078" s="44"/>
      <c r="BM6078" s="44"/>
    </row>
    <row r="6079" spans="3:65" ht="12" customHeight="1">
      <c r="C6079" s="63"/>
      <c r="AB6079" s="49"/>
      <c r="AF6079" s="44"/>
      <c r="AQ6079" s="44"/>
      <c r="AS6079" s="44"/>
      <c r="BM6079" s="44"/>
    </row>
    <row r="6080" spans="3:65" ht="12" customHeight="1">
      <c r="C6080" s="63"/>
      <c r="AB6080" s="49"/>
      <c r="AF6080" s="44"/>
      <c r="AQ6080" s="44"/>
      <c r="AS6080" s="44"/>
      <c r="BM6080" s="44"/>
    </row>
    <row r="6081" spans="3:65" ht="12" customHeight="1">
      <c r="C6081" s="63"/>
      <c r="AB6081" s="49"/>
      <c r="AF6081" s="44"/>
      <c r="AQ6081" s="44"/>
      <c r="AS6081" s="44"/>
      <c r="BM6081" s="44"/>
    </row>
    <row r="6082" spans="3:65" ht="12" customHeight="1">
      <c r="C6082" s="63"/>
      <c r="AB6082" s="49"/>
      <c r="AF6082" s="44"/>
      <c r="AQ6082" s="44"/>
      <c r="AS6082" s="44"/>
      <c r="BM6082" s="44"/>
    </row>
    <row r="6083" spans="3:65" ht="12" customHeight="1">
      <c r="C6083" s="63"/>
      <c r="AB6083" s="49"/>
      <c r="AF6083" s="44"/>
      <c r="AQ6083" s="44"/>
      <c r="AS6083" s="44"/>
      <c r="BM6083" s="44"/>
    </row>
    <row r="6084" spans="3:65" ht="12" customHeight="1">
      <c r="C6084" s="63"/>
      <c r="AB6084" s="49"/>
      <c r="AF6084" s="44"/>
      <c r="AQ6084" s="44"/>
      <c r="AS6084" s="44"/>
      <c r="BM6084" s="44"/>
    </row>
    <row r="6085" spans="3:65" ht="12" customHeight="1">
      <c r="C6085" s="63"/>
      <c r="AB6085" s="49"/>
      <c r="AF6085" s="44"/>
      <c r="AQ6085" s="44"/>
      <c r="AS6085" s="44"/>
      <c r="BM6085" s="44"/>
    </row>
    <row r="6086" spans="3:65" ht="12" customHeight="1">
      <c r="C6086" s="63"/>
      <c r="AB6086" s="49"/>
      <c r="AF6086" s="44"/>
      <c r="AQ6086" s="44"/>
      <c r="AS6086" s="44"/>
      <c r="BM6086" s="44"/>
    </row>
    <row r="6087" spans="3:65" ht="12" customHeight="1">
      <c r="C6087" s="63"/>
      <c r="AB6087" s="49"/>
      <c r="AF6087" s="44"/>
      <c r="AQ6087" s="44"/>
      <c r="AS6087" s="44"/>
      <c r="BM6087" s="44"/>
    </row>
    <row r="6088" spans="3:65" ht="12" customHeight="1">
      <c r="C6088" s="63"/>
      <c r="AB6088" s="49"/>
      <c r="AF6088" s="44"/>
      <c r="AQ6088" s="44"/>
      <c r="AS6088" s="44"/>
      <c r="BM6088" s="44"/>
    </row>
    <row r="6089" spans="3:65" ht="12" customHeight="1">
      <c r="C6089" s="63"/>
      <c r="AB6089" s="49"/>
      <c r="AF6089" s="44"/>
      <c r="AQ6089" s="44"/>
      <c r="AS6089" s="44"/>
      <c r="BM6089" s="44"/>
    </row>
    <row r="6090" spans="3:65" ht="12" customHeight="1">
      <c r="C6090" s="63"/>
      <c r="AB6090" s="49"/>
      <c r="AF6090" s="44"/>
      <c r="AQ6090" s="44"/>
      <c r="AS6090" s="44"/>
      <c r="BM6090" s="44"/>
    </row>
    <row r="6091" spans="3:65" ht="12" customHeight="1">
      <c r="C6091" s="63"/>
      <c r="AB6091" s="49"/>
      <c r="AF6091" s="44"/>
      <c r="AQ6091" s="44"/>
      <c r="AS6091" s="44"/>
      <c r="BM6091" s="44"/>
    </row>
    <row r="6092" spans="3:65" ht="12" customHeight="1">
      <c r="C6092" s="63"/>
      <c r="AB6092" s="49"/>
      <c r="AF6092" s="44"/>
      <c r="AQ6092" s="44"/>
      <c r="AS6092" s="44"/>
      <c r="BM6092" s="44"/>
    </row>
    <row r="6093" spans="3:65" ht="12" customHeight="1">
      <c r="C6093" s="63"/>
      <c r="AB6093" s="49"/>
      <c r="AF6093" s="44"/>
      <c r="AQ6093" s="44"/>
      <c r="AS6093" s="44"/>
      <c r="BM6093" s="44"/>
    </row>
    <row r="6094" spans="3:65" ht="12" customHeight="1">
      <c r="C6094" s="63"/>
      <c r="AB6094" s="49"/>
      <c r="AF6094" s="44"/>
      <c r="AQ6094" s="44"/>
      <c r="AS6094" s="44"/>
      <c r="BM6094" s="44"/>
    </row>
    <row r="6095" spans="3:65" ht="12" customHeight="1">
      <c r="C6095" s="63"/>
      <c r="AB6095" s="49"/>
      <c r="AF6095" s="44"/>
      <c r="AQ6095" s="44"/>
      <c r="AS6095" s="44"/>
      <c r="BM6095" s="44"/>
    </row>
    <row r="6096" spans="3:65" ht="12" customHeight="1">
      <c r="C6096" s="63"/>
      <c r="AB6096" s="49"/>
      <c r="AF6096" s="44"/>
      <c r="AQ6096" s="44"/>
      <c r="AS6096" s="44"/>
      <c r="BM6096" s="44"/>
    </row>
    <row r="6097" spans="3:65" ht="12" customHeight="1">
      <c r="C6097" s="63"/>
      <c r="AB6097" s="49"/>
      <c r="AF6097" s="44"/>
      <c r="AQ6097" s="44"/>
      <c r="AS6097" s="44"/>
      <c r="BM6097" s="44"/>
    </row>
    <row r="6098" spans="3:65" ht="12" customHeight="1">
      <c r="C6098" s="63"/>
      <c r="AB6098" s="49"/>
      <c r="AF6098" s="44"/>
      <c r="AQ6098" s="44"/>
      <c r="AS6098" s="44"/>
      <c r="BM6098" s="44"/>
    </row>
    <row r="6099" spans="3:65" ht="12" customHeight="1">
      <c r="C6099" s="63"/>
      <c r="AB6099" s="49"/>
      <c r="AF6099" s="44"/>
      <c r="AQ6099" s="44"/>
      <c r="AS6099" s="44"/>
      <c r="BM6099" s="44"/>
    </row>
    <row r="6100" spans="3:65" ht="12" customHeight="1">
      <c r="C6100" s="63"/>
      <c r="AB6100" s="49"/>
      <c r="AF6100" s="44"/>
      <c r="AQ6100" s="44"/>
      <c r="AS6100" s="44"/>
      <c r="BM6100" s="44"/>
    </row>
    <row r="6101" spans="3:65" ht="12" customHeight="1">
      <c r="C6101" s="63"/>
      <c r="AB6101" s="49"/>
      <c r="AF6101" s="44"/>
      <c r="AQ6101" s="44"/>
      <c r="AS6101" s="44"/>
      <c r="BM6101" s="44"/>
    </row>
    <row r="6102" spans="3:65" ht="12" customHeight="1">
      <c r="C6102" s="63"/>
      <c r="AB6102" s="49"/>
      <c r="AF6102" s="44"/>
      <c r="AQ6102" s="44"/>
      <c r="AS6102" s="44"/>
      <c r="BM6102" s="44"/>
    </row>
    <row r="6103" spans="3:65" ht="12" customHeight="1">
      <c r="C6103" s="63"/>
      <c r="AB6103" s="49"/>
      <c r="AF6103" s="44"/>
      <c r="AQ6103" s="44"/>
      <c r="AS6103" s="44"/>
      <c r="BM6103" s="44"/>
    </row>
    <row r="6104" spans="3:65" ht="12" customHeight="1">
      <c r="C6104" s="63"/>
      <c r="AB6104" s="49"/>
      <c r="AF6104" s="44"/>
      <c r="AQ6104" s="44"/>
      <c r="AS6104" s="44"/>
      <c r="BM6104" s="44"/>
    </row>
    <row r="6105" spans="3:65" ht="12" customHeight="1">
      <c r="C6105" s="63"/>
      <c r="AB6105" s="49"/>
      <c r="AF6105" s="44"/>
      <c r="AQ6105" s="44"/>
      <c r="AS6105" s="44"/>
      <c r="BM6105" s="44"/>
    </row>
    <row r="6106" spans="3:65" ht="12" customHeight="1">
      <c r="C6106" s="63"/>
      <c r="AB6106" s="49"/>
      <c r="AF6106" s="44"/>
      <c r="AQ6106" s="44"/>
      <c r="AS6106" s="44"/>
      <c r="BM6106" s="44"/>
    </row>
    <row r="6107" spans="3:65" ht="12" customHeight="1">
      <c r="C6107" s="63"/>
      <c r="AB6107" s="49"/>
      <c r="AF6107" s="44"/>
      <c r="AQ6107" s="44"/>
      <c r="AS6107" s="44"/>
      <c r="BM6107" s="44"/>
    </row>
    <row r="6108" spans="3:65" ht="12" customHeight="1">
      <c r="C6108" s="63"/>
      <c r="AB6108" s="49"/>
      <c r="AF6108" s="44"/>
      <c r="AQ6108" s="44"/>
      <c r="AS6108" s="44"/>
      <c r="BM6108" s="44"/>
    </row>
    <row r="6109" spans="3:65" ht="12" customHeight="1">
      <c r="C6109" s="63"/>
      <c r="AB6109" s="49"/>
      <c r="AF6109" s="44"/>
      <c r="AQ6109" s="44"/>
      <c r="AS6109" s="44"/>
      <c r="BM6109" s="44"/>
    </row>
    <row r="6110" spans="3:65" ht="12" customHeight="1">
      <c r="C6110" s="63"/>
      <c r="AB6110" s="49"/>
      <c r="AF6110" s="44"/>
      <c r="AQ6110" s="44"/>
      <c r="AS6110" s="44"/>
      <c r="BM6110" s="44"/>
    </row>
    <row r="6111" spans="3:65" ht="12" customHeight="1">
      <c r="C6111" s="63"/>
      <c r="AB6111" s="49"/>
      <c r="AF6111" s="44"/>
      <c r="AQ6111" s="44"/>
      <c r="AS6111" s="44"/>
      <c r="BM6111" s="44"/>
    </row>
    <row r="6112" spans="3:65" ht="12" customHeight="1">
      <c r="C6112" s="63"/>
      <c r="AB6112" s="49"/>
      <c r="AF6112" s="44"/>
      <c r="AQ6112" s="44"/>
      <c r="AS6112" s="44"/>
      <c r="BM6112" s="44"/>
    </row>
    <row r="6113" spans="3:65" ht="12" customHeight="1">
      <c r="C6113" s="63"/>
      <c r="AB6113" s="49"/>
      <c r="AF6113" s="44"/>
      <c r="AQ6113" s="44"/>
      <c r="AS6113" s="44"/>
      <c r="BM6113" s="44"/>
    </row>
    <row r="6114" spans="3:65" ht="12" customHeight="1">
      <c r="C6114" s="63"/>
      <c r="AB6114" s="49"/>
      <c r="AF6114" s="44"/>
      <c r="AQ6114" s="44"/>
      <c r="AS6114" s="44"/>
      <c r="BM6114" s="44"/>
    </row>
    <row r="6115" spans="3:65" ht="12" customHeight="1">
      <c r="C6115" s="63"/>
      <c r="AB6115" s="49"/>
      <c r="AF6115" s="44"/>
      <c r="AQ6115" s="44"/>
      <c r="AS6115" s="44"/>
      <c r="BM6115" s="44"/>
    </row>
    <row r="6116" spans="3:65" ht="12" customHeight="1">
      <c r="C6116" s="63"/>
      <c r="AB6116" s="49"/>
      <c r="AF6116" s="44"/>
      <c r="AQ6116" s="44"/>
      <c r="AS6116" s="44"/>
      <c r="BM6116" s="44"/>
    </row>
    <row r="6117" spans="3:65" ht="12" customHeight="1">
      <c r="C6117" s="63"/>
      <c r="AB6117" s="49"/>
      <c r="AF6117" s="44"/>
      <c r="AQ6117" s="44"/>
      <c r="AS6117" s="44"/>
      <c r="BM6117" s="44"/>
    </row>
    <row r="6118" spans="3:65" ht="12" customHeight="1">
      <c r="C6118" s="63"/>
      <c r="AB6118" s="49"/>
      <c r="AF6118" s="44"/>
      <c r="AQ6118" s="44"/>
      <c r="AS6118" s="44"/>
      <c r="BM6118" s="44"/>
    </row>
    <row r="6119" spans="3:65" ht="12" customHeight="1">
      <c r="C6119" s="63"/>
      <c r="AB6119" s="49"/>
      <c r="AF6119" s="44"/>
      <c r="AQ6119" s="44"/>
      <c r="AS6119" s="44"/>
      <c r="BM6119" s="44"/>
    </row>
    <row r="6120" spans="3:65" ht="12" customHeight="1">
      <c r="C6120" s="63"/>
      <c r="AB6120" s="49"/>
      <c r="AF6120" s="44"/>
      <c r="AQ6120" s="44"/>
      <c r="AS6120" s="44"/>
      <c r="BM6120" s="44"/>
    </row>
    <row r="6121" spans="3:65" ht="12" customHeight="1">
      <c r="C6121" s="63"/>
      <c r="AB6121" s="49"/>
      <c r="AF6121" s="44"/>
      <c r="AQ6121" s="44"/>
      <c r="AS6121" s="44"/>
      <c r="BM6121" s="44"/>
    </row>
    <row r="6122" spans="3:65" ht="12" customHeight="1">
      <c r="C6122" s="63"/>
      <c r="AB6122" s="49"/>
      <c r="AF6122" s="44"/>
      <c r="AQ6122" s="44"/>
      <c r="AS6122" s="44"/>
      <c r="BM6122" s="44"/>
    </row>
    <row r="6123" spans="3:65" ht="12" customHeight="1">
      <c r="C6123" s="63"/>
      <c r="AB6123" s="49"/>
      <c r="AF6123" s="44"/>
      <c r="AQ6123" s="44"/>
      <c r="AS6123" s="44"/>
      <c r="BM6123" s="44"/>
    </row>
    <row r="6124" spans="3:65" ht="12" customHeight="1">
      <c r="C6124" s="63"/>
      <c r="AB6124" s="49"/>
      <c r="AF6124" s="44"/>
      <c r="AQ6124" s="44"/>
      <c r="AS6124" s="44"/>
      <c r="BM6124" s="44"/>
    </row>
    <row r="6125" spans="3:65" ht="12" customHeight="1">
      <c r="C6125" s="63"/>
      <c r="AB6125" s="49"/>
      <c r="AF6125" s="44"/>
      <c r="AQ6125" s="44"/>
      <c r="AS6125" s="44"/>
      <c r="BM6125" s="44"/>
    </row>
    <row r="6126" spans="3:65" ht="12" customHeight="1">
      <c r="C6126" s="63"/>
      <c r="AB6126" s="49"/>
      <c r="AF6126" s="44"/>
      <c r="AQ6126" s="44"/>
      <c r="AS6126" s="44"/>
      <c r="BM6126" s="44"/>
    </row>
    <row r="6127" spans="3:65" ht="12" customHeight="1">
      <c r="C6127" s="63"/>
      <c r="AB6127" s="49"/>
      <c r="AF6127" s="44"/>
      <c r="AQ6127" s="44"/>
      <c r="AS6127" s="44"/>
      <c r="BM6127" s="44"/>
    </row>
    <row r="6128" spans="3:65" ht="12" customHeight="1">
      <c r="C6128" s="63"/>
      <c r="AB6128" s="49"/>
      <c r="AF6128" s="44"/>
      <c r="AQ6128" s="44"/>
      <c r="AS6128" s="44"/>
      <c r="BM6128" s="44"/>
    </row>
    <row r="6129" spans="3:65" ht="12" customHeight="1">
      <c r="C6129" s="63"/>
      <c r="AB6129" s="49"/>
      <c r="AF6129" s="44"/>
      <c r="AQ6129" s="44"/>
      <c r="AS6129" s="44"/>
      <c r="BM6129" s="44"/>
    </row>
    <row r="6130" spans="3:65" ht="12" customHeight="1">
      <c r="C6130" s="63"/>
      <c r="AB6130" s="49"/>
      <c r="AF6130" s="44"/>
      <c r="AQ6130" s="44"/>
      <c r="AS6130" s="44"/>
      <c r="BM6130" s="44"/>
    </row>
    <row r="6131" spans="3:65" ht="12" customHeight="1">
      <c r="C6131" s="63"/>
      <c r="AB6131" s="49"/>
      <c r="AF6131" s="44"/>
      <c r="AQ6131" s="44"/>
      <c r="AS6131" s="44"/>
      <c r="BM6131" s="44"/>
    </row>
    <row r="6132" spans="3:65" ht="12" customHeight="1">
      <c r="C6132" s="63"/>
      <c r="AB6132" s="49"/>
      <c r="AF6132" s="44"/>
      <c r="AQ6132" s="44"/>
      <c r="AS6132" s="44"/>
      <c r="BM6132" s="44"/>
    </row>
    <row r="6133" spans="3:65" ht="12" customHeight="1">
      <c r="C6133" s="63"/>
      <c r="AB6133" s="49"/>
      <c r="AF6133" s="44"/>
      <c r="AQ6133" s="44"/>
      <c r="AS6133" s="44"/>
      <c r="BM6133" s="44"/>
    </row>
    <row r="6134" spans="3:65" ht="12" customHeight="1">
      <c r="C6134" s="63"/>
      <c r="AB6134" s="49"/>
      <c r="AF6134" s="44"/>
      <c r="AQ6134" s="44"/>
      <c r="AS6134" s="44"/>
      <c r="BM6134" s="44"/>
    </row>
    <row r="6135" spans="3:65" ht="12" customHeight="1">
      <c r="C6135" s="63"/>
      <c r="AB6135" s="49"/>
      <c r="AF6135" s="44"/>
      <c r="AQ6135" s="44"/>
      <c r="AS6135" s="44"/>
      <c r="BM6135" s="44"/>
    </row>
    <row r="6136" spans="3:65" ht="12" customHeight="1">
      <c r="C6136" s="63"/>
      <c r="AB6136" s="49"/>
      <c r="AF6136" s="44"/>
      <c r="AQ6136" s="44"/>
      <c r="AS6136" s="44"/>
      <c r="BM6136" s="44"/>
    </row>
    <row r="6137" spans="3:65" ht="12" customHeight="1">
      <c r="C6137" s="63"/>
      <c r="AB6137" s="49"/>
      <c r="AF6137" s="44"/>
      <c r="AQ6137" s="44"/>
      <c r="AS6137" s="44"/>
      <c r="BM6137" s="44"/>
    </row>
    <row r="6138" spans="3:65" ht="12" customHeight="1">
      <c r="C6138" s="63"/>
      <c r="AB6138" s="49"/>
      <c r="AF6138" s="44"/>
      <c r="AQ6138" s="44"/>
      <c r="AS6138" s="44"/>
      <c r="BM6138" s="44"/>
    </row>
    <row r="6139" spans="3:65" ht="12" customHeight="1">
      <c r="C6139" s="63"/>
      <c r="AB6139" s="49"/>
      <c r="AF6139" s="44"/>
      <c r="AQ6139" s="44"/>
      <c r="AS6139" s="44"/>
      <c r="BM6139" s="44"/>
    </row>
    <row r="6140" spans="3:65" ht="12" customHeight="1">
      <c r="C6140" s="63"/>
      <c r="AB6140" s="49"/>
      <c r="AF6140" s="44"/>
      <c r="AQ6140" s="44"/>
      <c r="AS6140" s="44"/>
      <c r="BM6140" s="44"/>
    </row>
    <row r="6141" spans="3:65" ht="12" customHeight="1">
      <c r="C6141" s="63"/>
      <c r="AB6141" s="49"/>
      <c r="AF6141" s="44"/>
      <c r="AQ6141" s="44"/>
      <c r="AS6141" s="44"/>
      <c r="BM6141" s="44"/>
    </row>
    <row r="6142" spans="3:65" ht="12" customHeight="1">
      <c r="C6142" s="63"/>
      <c r="AB6142" s="49"/>
      <c r="AF6142" s="44"/>
      <c r="AQ6142" s="44"/>
      <c r="AS6142" s="44"/>
      <c r="BM6142" s="44"/>
    </row>
    <row r="6143" spans="3:65" ht="12" customHeight="1">
      <c r="C6143" s="63"/>
      <c r="AB6143" s="49"/>
      <c r="AF6143" s="44"/>
      <c r="AQ6143" s="44"/>
      <c r="AS6143" s="44"/>
      <c r="BM6143" s="44"/>
    </row>
    <row r="6144" spans="3:65" ht="12" customHeight="1">
      <c r="C6144" s="63"/>
      <c r="AB6144" s="49"/>
      <c r="AF6144" s="44"/>
      <c r="AQ6144" s="44"/>
      <c r="AS6144" s="44"/>
      <c r="BM6144" s="44"/>
    </row>
    <row r="6145" spans="3:65" ht="12" customHeight="1">
      <c r="C6145" s="63"/>
      <c r="AB6145" s="49"/>
      <c r="AF6145" s="44"/>
      <c r="AQ6145" s="44"/>
      <c r="AS6145" s="44"/>
      <c r="BM6145" s="44"/>
    </row>
    <row r="6146" spans="3:65" ht="12" customHeight="1">
      <c r="C6146" s="63"/>
      <c r="AB6146" s="49"/>
      <c r="AF6146" s="44"/>
      <c r="AQ6146" s="44"/>
      <c r="AS6146" s="44"/>
      <c r="BM6146" s="44"/>
    </row>
    <row r="6147" spans="3:65" ht="12" customHeight="1">
      <c r="C6147" s="63"/>
      <c r="AB6147" s="49"/>
      <c r="AF6147" s="44"/>
      <c r="AQ6147" s="44"/>
      <c r="AS6147" s="44"/>
      <c r="BM6147" s="44"/>
    </row>
    <row r="6148" spans="3:65" ht="12" customHeight="1">
      <c r="C6148" s="63"/>
      <c r="AB6148" s="49"/>
      <c r="AF6148" s="44"/>
      <c r="AQ6148" s="44"/>
      <c r="AS6148" s="44"/>
      <c r="BM6148" s="44"/>
    </row>
    <row r="6149" spans="3:65" ht="12" customHeight="1">
      <c r="C6149" s="63"/>
      <c r="AB6149" s="49"/>
      <c r="AF6149" s="44"/>
      <c r="AQ6149" s="44"/>
      <c r="AS6149" s="44"/>
      <c r="BM6149" s="44"/>
    </row>
    <row r="6150" spans="3:65" ht="12" customHeight="1">
      <c r="C6150" s="63"/>
      <c r="AB6150" s="49"/>
      <c r="AF6150" s="44"/>
      <c r="AQ6150" s="44"/>
      <c r="AS6150" s="44"/>
      <c r="BM6150" s="44"/>
    </row>
    <row r="6151" spans="3:65" ht="12" customHeight="1">
      <c r="C6151" s="63"/>
      <c r="AB6151" s="49"/>
      <c r="AF6151" s="44"/>
      <c r="AQ6151" s="44"/>
      <c r="AS6151" s="44"/>
      <c r="BM6151" s="44"/>
    </row>
    <row r="6152" spans="3:65" ht="12" customHeight="1">
      <c r="C6152" s="63"/>
      <c r="AB6152" s="49"/>
      <c r="AF6152" s="44"/>
      <c r="AQ6152" s="44"/>
      <c r="AS6152" s="44"/>
      <c r="BM6152" s="44"/>
    </row>
    <row r="6153" spans="3:65" ht="12" customHeight="1">
      <c r="C6153" s="63"/>
      <c r="AB6153" s="49"/>
      <c r="AF6153" s="44"/>
      <c r="AQ6153" s="44"/>
      <c r="AS6153" s="44"/>
      <c r="BM6153" s="44"/>
    </row>
    <row r="6154" spans="3:65" ht="12" customHeight="1">
      <c r="C6154" s="63"/>
      <c r="AB6154" s="49"/>
      <c r="AF6154" s="44"/>
      <c r="AQ6154" s="44"/>
      <c r="AS6154" s="44"/>
      <c r="BM6154" s="44"/>
    </row>
    <row r="6155" spans="3:65" ht="12" customHeight="1">
      <c r="C6155" s="63"/>
      <c r="AB6155" s="49"/>
      <c r="AF6155" s="44"/>
      <c r="AQ6155" s="44"/>
      <c r="AS6155" s="44"/>
      <c r="BM6155" s="44"/>
    </row>
    <row r="6156" spans="3:65" ht="12" customHeight="1">
      <c r="C6156" s="63"/>
      <c r="AB6156" s="49"/>
      <c r="AF6156" s="44"/>
      <c r="AQ6156" s="44"/>
      <c r="AS6156" s="44"/>
      <c r="BM6156" s="44"/>
    </row>
    <row r="6157" spans="3:65" ht="12" customHeight="1">
      <c r="C6157" s="63"/>
      <c r="AB6157" s="49"/>
      <c r="AF6157" s="44"/>
      <c r="AQ6157" s="44"/>
      <c r="AS6157" s="44"/>
      <c r="BM6157" s="44"/>
    </row>
    <row r="6158" spans="3:65" ht="12" customHeight="1">
      <c r="C6158" s="63"/>
      <c r="AB6158" s="49"/>
      <c r="AF6158" s="44"/>
      <c r="AQ6158" s="44"/>
      <c r="AS6158" s="44"/>
      <c r="BM6158" s="44"/>
    </row>
    <row r="6159" spans="3:65" ht="12" customHeight="1">
      <c r="C6159" s="63"/>
      <c r="AB6159" s="49"/>
      <c r="AF6159" s="44"/>
      <c r="AQ6159" s="44"/>
      <c r="AS6159" s="44"/>
      <c r="BM6159" s="44"/>
    </row>
    <row r="6160" spans="3:65" ht="12" customHeight="1">
      <c r="C6160" s="63"/>
      <c r="AB6160" s="49"/>
      <c r="AF6160" s="44"/>
      <c r="AQ6160" s="44"/>
      <c r="AS6160" s="44"/>
      <c r="BM6160" s="44"/>
    </row>
    <row r="6161" spans="3:65" ht="12" customHeight="1">
      <c r="C6161" s="63"/>
      <c r="AB6161" s="49"/>
      <c r="AF6161" s="44"/>
      <c r="AQ6161" s="44"/>
      <c r="AS6161" s="44"/>
      <c r="BM6161" s="44"/>
    </row>
    <row r="6162" spans="3:65" ht="12" customHeight="1">
      <c r="C6162" s="63"/>
      <c r="AB6162" s="49"/>
      <c r="AF6162" s="44"/>
      <c r="AQ6162" s="44"/>
      <c r="AS6162" s="44"/>
      <c r="BM6162" s="44"/>
    </row>
    <row r="6163" spans="3:65" ht="12" customHeight="1">
      <c r="C6163" s="63"/>
      <c r="AB6163" s="49"/>
      <c r="AF6163" s="44"/>
      <c r="AQ6163" s="44"/>
      <c r="AS6163" s="44"/>
      <c r="BM6163" s="44"/>
    </row>
    <row r="6164" spans="3:65" ht="12" customHeight="1">
      <c r="C6164" s="63"/>
      <c r="AB6164" s="49"/>
      <c r="AF6164" s="44"/>
      <c r="AQ6164" s="44"/>
      <c r="AS6164" s="44"/>
      <c r="BM6164" s="44"/>
    </row>
    <row r="6165" spans="3:65" ht="12" customHeight="1">
      <c r="C6165" s="63"/>
      <c r="AB6165" s="49"/>
      <c r="AF6165" s="44"/>
      <c r="AQ6165" s="44"/>
      <c r="AS6165" s="44"/>
      <c r="BM6165" s="44"/>
    </row>
    <row r="6166" spans="3:65" ht="12" customHeight="1">
      <c r="C6166" s="63"/>
      <c r="AB6166" s="49"/>
      <c r="AF6166" s="44"/>
      <c r="AQ6166" s="44"/>
      <c r="AS6166" s="44"/>
      <c r="BM6166" s="44"/>
    </row>
    <row r="6167" spans="3:65" ht="12" customHeight="1">
      <c r="C6167" s="63"/>
      <c r="AB6167" s="49"/>
      <c r="AF6167" s="44"/>
      <c r="AQ6167" s="44"/>
      <c r="AS6167" s="44"/>
      <c r="BM6167" s="44"/>
    </row>
    <row r="6168" spans="3:65" ht="12" customHeight="1">
      <c r="C6168" s="63"/>
      <c r="AB6168" s="49"/>
      <c r="AF6168" s="44"/>
      <c r="AQ6168" s="44"/>
      <c r="AS6168" s="44"/>
      <c r="BM6168" s="44"/>
    </row>
    <row r="6169" spans="3:65" ht="12" customHeight="1">
      <c r="C6169" s="63"/>
      <c r="AB6169" s="49"/>
      <c r="AF6169" s="44"/>
      <c r="AQ6169" s="44"/>
      <c r="AS6169" s="44"/>
      <c r="BM6169" s="44"/>
    </row>
    <row r="6170" spans="3:65" ht="12" customHeight="1">
      <c r="C6170" s="63"/>
      <c r="AB6170" s="49"/>
      <c r="AF6170" s="44"/>
      <c r="AQ6170" s="44"/>
      <c r="AS6170" s="44"/>
      <c r="BM6170" s="44"/>
    </row>
    <row r="6171" spans="3:65" ht="12" customHeight="1">
      <c r="C6171" s="63"/>
      <c r="AB6171" s="49"/>
      <c r="AF6171" s="44"/>
      <c r="AQ6171" s="44"/>
      <c r="AS6171" s="44"/>
      <c r="BM6171" s="44"/>
    </row>
    <row r="6172" spans="3:65" ht="12" customHeight="1">
      <c r="C6172" s="63"/>
      <c r="AB6172" s="49"/>
      <c r="AF6172" s="44"/>
      <c r="AQ6172" s="44"/>
      <c r="AS6172" s="44"/>
      <c r="BM6172" s="44"/>
    </row>
    <row r="6173" spans="3:65" ht="12" customHeight="1">
      <c r="C6173" s="63"/>
      <c r="AB6173" s="49"/>
      <c r="AF6173" s="44"/>
      <c r="AQ6173" s="44"/>
      <c r="AS6173" s="44"/>
      <c r="BM6173" s="44"/>
    </row>
    <row r="6174" spans="3:65" ht="12" customHeight="1">
      <c r="C6174" s="63"/>
      <c r="AB6174" s="49"/>
      <c r="AF6174" s="44"/>
      <c r="AQ6174" s="44"/>
      <c r="AS6174" s="44"/>
      <c r="BM6174" s="44"/>
    </row>
    <row r="6175" spans="3:65" ht="12" customHeight="1">
      <c r="C6175" s="63"/>
      <c r="AB6175" s="49"/>
      <c r="AF6175" s="44"/>
      <c r="AQ6175" s="44"/>
      <c r="AS6175" s="44"/>
      <c r="BM6175" s="44"/>
    </row>
    <row r="6176" spans="3:65" ht="12" customHeight="1">
      <c r="C6176" s="63"/>
      <c r="AB6176" s="49"/>
      <c r="AF6176" s="44"/>
      <c r="AQ6176" s="44"/>
      <c r="AS6176" s="44"/>
      <c r="BM6176" s="44"/>
    </row>
    <row r="6177" spans="3:65" ht="12" customHeight="1">
      <c r="C6177" s="63"/>
      <c r="AB6177" s="49"/>
      <c r="AF6177" s="44"/>
      <c r="AQ6177" s="44"/>
      <c r="AS6177" s="44"/>
      <c r="BM6177" s="44"/>
    </row>
    <row r="6178" spans="3:65" ht="12" customHeight="1">
      <c r="C6178" s="63"/>
      <c r="AB6178" s="49"/>
      <c r="AF6178" s="44"/>
      <c r="AQ6178" s="44"/>
      <c r="AS6178" s="44"/>
      <c r="BM6178" s="44"/>
    </row>
    <row r="6179" spans="3:65" ht="12" customHeight="1">
      <c r="C6179" s="63"/>
      <c r="AB6179" s="49"/>
      <c r="AF6179" s="44"/>
      <c r="AQ6179" s="44"/>
      <c r="AS6179" s="44"/>
      <c r="BM6179" s="44"/>
    </row>
    <row r="6180" spans="3:65" ht="12" customHeight="1">
      <c r="C6180" s="63"/>
      <c r="AB6180" s="49"/>
      <c r="AF6180" s="44"/>
      <c r="AQ6180" s="44"/>
      <c r="AS6180" s="44"/>
      <c r="BM6180" s="44"/>
    </row>
    <row r="6181" spans="3:65" ht="12" customHeight="1">
      <c r="C6181" s="63"/>
      <c r="AB6181" s="49"/>
      <c r="AF6181" s="44"/>
      <c r="AQ6181" s="44"/>
      <c r="AS6181" s="44"/>
      <c r="BM6181" s="44"/>
    </row>
    <row r="6182" spans="3:65" ht="12" customHeight="1">
      <c r="C6182" s="63"/>
      <c r="AB6182" s="49"/>
      <c r="AF6182" s="44"/>
      <c r="AQ6182" s="44"/>
      <c r="AS6182" s="44"/>
      <c r="BM6182" s="44"/>
    </row>
    <row r="6183" spans="3:65" ht="12" customHeight="1">
      <c r="C6183" s="63"/>
      <c r="AB6183" s="49"/>
      <c r="AF6183" s="44"/>
      <c r="AQ6183" s="44"/>
      <c r="AS6183" s="44"/>
      <c r="BM6183" s="44"/>
    </row>
    <row r="6184" spans="3:65" ht="12" customHeight="1">
      <c r="C6184" s="63"/>
      <c r="AB6184" s="49"/>
      <c r="AF6184" s="44"/>
      <c r="AQ6184" s="44"/>
      <c r="AS6184" s="44"/>
      <c r="BM6184" s="44"/>
    </row>
    <row r="6185" spans="3:65" ht="12" customHeight="1">
      <c r="C6185" s="63"/>
      <c r="AB6185" s="49"/>
      <c r="AF6185" s="44"/>
      <c r="AQ6185" s="44"/>
      <c r="AS6185" s="44"/>
      <c r="BM6185" s="44"/>
    </row>
    <row r="6186" spans="3:65" ht="12" customHeight="1">
      <c r="C6186" s="63"/>
      <c r="AB6186" s="49"/>
      <c r="AF6186" s="44"/>
      <c r="AQ6186" s="44"/>
      <c r="AS6186" s="44"/>
      <c r="BM6186" s="44"/>
    </row>
    <row r="6187" spans="3:65" ht="12" customHeight="1">
      <c r="C6187" s="63"/>
      <c r="AB6187" s="49"/>
      <c r="AF6187" s="44"/>
      <c r="AQ6187" s="44"/>
      <c r="AS6187" s="44"/>
      <c r="BM6187" s="44"/>
    </row>
    <row r="6188" spans="3:65" ht="12" customHeight="1">
      <c r="C6188" s="63"/>
      <c r="AB6188" s="49"/>
      <c r="AF6188" s="44"/>
      <c r="AQ6188" s="44"/>
      <c r="AS6188" s="44"/>
      <c r="BM6188" s="44"/>
    </row>
    <row r="6189" spans="3:65" ht="12" customHeight="1">
      <c r="C6189" s="63"/>
      <c r="AB6189" s="49"/>
      <c r="AF6189" s="44"/>
      <c r="AQ6189" s="44"/>
      <c r="AS6189" s="44"/>
      <c r="BM6189" s="44"/>
    </row>
    <row r="6190" spans="3:65" ht="12" customHeight="1">
      <c r="C6190" s="63"/>
      <c r="AB6190" s="49"/>
      <c r="AF6190" s="44"/>
      <c r="AQ6190" s="44"/>
      <c r="AS6190" s="44"/>
      <c r="BM6190" s="44"/>
    </row>
    <row r="6191" spans="3:65" ht="12" customHeight="1">
      <c r="C6191" s="63"/>
      <c r="AB6191" s="49"/>
      <c r="AF6191" s="44"/>
      <c r="AQ6191" s="44"/>
      <c r="AS6191" s="44"/>
      <c r="BM6191" s="44"/>
    </row>
    <row r="6192" spans="3:65" ht="12" customHeight="1">
      <c r="C6192" s="63"/>
      <c r="AB6192" s="49"/>
      <c r="AF6192" s="44"/>
      <c r="AQ6192" s="44"/>
      <c r="AS6192" s="44"/>
      <c r="BM6192" s="44"/>
    </row>
    <row r="6193" spans="3:65" ht="12" customHeight="1">
      <c r="C6193" s="63"/>
      <c r="AB6193" s="49"/>
      <c r="AF6193" s="44"/>
      <c r="AQ6193" s="44"/>
      <c r="AS6193" s="44"/>
      <c r="BM6193" s="44"/>
    </row>
    <row r="6194" spans="3:65" ht="12" customHeight="1">
      <c r="C6194" s="63"/>
      <c r="AB6194" s="49"/>
      <c r="AF6194" s="44"/>
      <c r="AQ6194" s="44"/>
      <c r="AS6194" s="44"/>
      <c r="BM6194" s="44"/>
    </row>
    <row r="6195" spans="3:65" ht="12" customHeight="1">
      <c r="C6195" s="63"/>
      <c r="AB6195" s="49"/>
      <c r="AF6195" s="44"/>
      <c r="AQ6195" s="44"/>
      <c r="AS6195" s="44"/>
      <c r="BM6195" s="44"/>
    </row>
    <row r="6196" spans="3:65" ht="12" customHeight="1">
      <c r="C6196" s="63"/>
      <c r="AB6196" s="49"/>
      <c r="AF6196" s="44"/>
      <c r="AQ6196" s="44"/>
      <c r="AS6196" s="44"/>
      <c r="BM6196" s="44"/>
    </row>
    <row r="6197" spans="3:65" ht="12" customHeight="1">
      <c r="C6197" s="63"/>
      <c r="AB6197" s="49"/>
      <c r="AF6197" s="44"/>
      <c r="AQ6197" s="44"/>
      <c r="AS6197" s="44"/>
      <c r="BM6197" s="44"/>
    </row>
    <row r="6198" spans="3:65" ht="12" customHeight="1">
      <c r="C6198" s="63"/>
      <c r="AB6198" s="49"/>
      <c r="AF6198" s="44"/>
      <c r="AQ6198" s="44"/>
      <c r="AS6198" s="44"/>
      <c r="BM6198" s="44"/>
    </row>
    <row r="6199" spans="3:65" ht="12" customHeight="1">
      <c r="C6199" s="63"/>
      <c r="AB6199" s="49"/>
      <c r="AF6199" s="44"/>
      <c r="AQ6199" s="44"/>
      <c r="AS6199" s="44"/>
      <c r="BM6199" s="44"/>
    </row>
    <row r="6200" spans="3:65" ht="12" customHeight="1">
      <c r="C6200" s="63"/>
      <c r="AB6200" s="49"/>
      <c r="AF6200" s="44"/>
      <c r="AQ6200" s="44"/>
      <c r="AS6200" s="44"/>
      <c r="BM6200" s="44"/>
    </row>
    <row r="6201" spans="3:65" ht="12" customHeight="1">
      <c r="C6201" s="63"/>
      <c r="AB6201" s="49"/>
      <c r="AF6201" s="44"/>
      <c r="AQ6201" s="44"/>
      <c r="AS6201" s="44"/>
      <c r="BM6201" s="44"/>
    </row>
    <row r="6202" spans="3:65" ht="12" customHeight="1">
      <c r="C6202" s="63"/>
      <c r="AB6202" s="49"/>
      <c r="AF6202" s="44"/>
      <c r="AQ6202" s="44"/>
      <c r="AS6202" s="44"/>
      <c r="BM6202" s="44"/>
    </row>
    <row r="6203" spans="3:65" ht="12" customHeight="1">
      <c r="C6203" s="63"/>
      <c r="AB6203" s="49"/>
      <c r="AF6203" s="44"/>
      <c r="AQ6203" s="44"/>
      <c r="AS6203" s="44"/>
      <c r="BM6203" s="44"/>
    </row>
    <row r="6204" spans="3:65" ht="12" customHeight="1">
      <c r="C6204" s="63"/>
      <c r="AB6204" s="49"/>
      <c r="AF6204" s="44"/>
      <c r="AQ6204" s="44"/>
      <c r="AS6204" s="44"/>
      <c r="BM6204" s="44"/>
    </row>
    <row r="6205" spans="3:65" ht="12" customHeight="1">
      <c r="C6205" s="63"/>
      <c r="AB6205" s="49"/>
      <c r="AF6205" s="44"/>
      <c r="AQ6205" s="44"/>
      <c r="AS6205" s="44"/>
      <c r="BM6205" s="44"/>
    </row>
    <row r="6206" spans="3:65" ht="12" customHeight="1">
      <c r="C6206" s="63"/>
      <c r="AB6206" s="49"/>
      <c r="AF6206" s="44"/>
      <c r="AQ6206" s="44"/>
      <c r="AS6206" s="44"/>
      <c r="BM6206" s="44"/>
    </row>
    <row r="6207" spans="3:65" ht="12" customHeight="1">
      <c r="C6207" s="63"/>
      <c r="AB6207" s="49"/>
      <c r="AF6207" s="44"/>
      <c r="AQ6207" s="44"/>
      <c r="AS6207" s="44"/>
      <c r="BM6207" s="44"/>
    </row>
    <row r="6208" spans="3:65" ht="12" customHeight="1">
      <c r="C6208" s="63"/>
      <c r="AB6208" s="49"/>
      <c r="AF6208" s="44"/>
      <c r="AQ6208" s="44"/>
      <c r="AS6208" s="44"/>
      <c r="BM6208" s="44"/>
    </row>
    <row r="6209" spans="3:65" ht="12" customHeight="1">
      <c r="C6209" s="63"/>
      <c r="AB6209" s="49"/>
      <c r="AF6209" s="44"/>
      <c r="AQ6209" s="44"/>
      <c r="AS6209" s="44"/>
      <c r="BM6209" s="44"/>
    </row>
    <row r="6210" spans="3:65" ht="12" customHeight="1">
      <c r="C6210" s="63"/>
      <c r="AB6210" s="49"/>
      <c r="AF6210" s="44"/>
      <c r="AQ6210" s="44"/>
      <c r="AS6210" s="44"/>
      <c r="BM6210" s="44"/>
    </row>
    <row r="6211" spans="3:65" ht="12" customHeight="1">
      <c r="C6211" s="63"/>
      <c r="AB6211" s="49"/>
      <c r="AF6211" s="44"/>
      <c r="AQ6211" s="44"/>
      <c r="AS6211" s="44"/>
      <c r="BM6211" s="44"/>
    </row>
    <row r="6212" spans="3:65" ht="12" customHeight="1">
      <c r="C6212" s="63"/>
      <c r="AB6212" s="49"/>
      <c r="AF6212" s="44"/>
      <c r="AQ6212" s="44"/>
      <c r="AS6212" s="44"/>
      <c r="BM6212" s="44"/>
    </row>
    <row r="6213" spans="3:65" ht="12" customHeight="1">
      <c r="C6213" s="63"/>
      <c r="AB6213" s="49"/>
      <c r="AF6213" s="44"/>
      <c r="AQ6213" s="44"/>
      <c r="AS6213" s="44"/>
      <c r="BM6213" s="44"/>
    </row>
    <row r="6214" spans="3:65" ht="12" customHeight="1">
      <c r="C6214" s="63"/>
      <c r="AB6214" s="49"/>
      <c r="AF6214" s="44"/>
      <c r="AQ6214" s="44"/>
      <c r="AS6214" s="44"/>
      <c r="BM6214" s="44"/>
    </row>
    <row r="6215" spans="3:65" ht="12" customHeight="1">
      <c r="C6215" s="63"/>
      <c r="AB6215" s="49"/>
      <c r="AF6215" s="44"/>
      <c r="AQ6215" s="44"/>
      <c r="AS6215" s="44"/>
      <c r="BM6215" s="44"/>
    </row>
    <row r="6216" spans="3:65" ht="12" customHeight="1">
      <c r="C6216" s="63"/>
      <c r="AB6216" s="49"/>
      <c r="AF6216" s="44"/>
      <c r="AQ6216" s="44"/>
      <c r="AS6216" s="44"/>
      <c r="BM6216" s="44"/>
    </row>
    <row r="6217" spans="3:65" ht="12" customHeight="1">
      <c r="C6217" s="63"/>
      <c r="AB6217" s="49"/>
      <c r="AF6217" s="44"/>
      <c r="AQ6217" s="44"/>
      <c r="AS6217" s="44"/>
      <c r="BM6217" s="44"/>
    </row>
    <row r="6218" spans="3:65" ht="12" customHeight="1">
      <c r="C6218" s="63"/>
      <c r="AB6218" s="49"/>
      <c r="AF6218" s="44"/>
      <c r="AQ6218" s="44"/>
      <c r="AS6218" s="44"/>
      <c r="BM6218" s="44"/>
    </row>
    <row r="6219" spans="3:65" ht="12" customHeight="1">
      <c r="C6219" s="63"/>
      <c r="AB6219" s="49"/>
      <c r="AF6219" s="44"/>
      <c r="AQ6219" s="44"/>
      <c r="AS6219" s="44"/>
      <c r="BM6219" s="44"/>
    </row>
    <row r="6220" spans="3:65" ht="12" customHeight="1">
      <c r="C6220" s="63"/>
      <c r="AB6220" s="49"/>
      <c r="AF6220" s="44"/>
      <c r="AQ6220" s="44"/>
      <c r="AS6220" s="44"/>
      <c r="BM6220" s="44"/>
    </row>
    <row r="6221" spans="3:65" ht="12" customHeight="1">
      <c r="C6221" s="63"/>
      <c r="AB6221" s="49"/>
      <c r="AF6221" s="44"/>
      <c r="AQ6221" s="44"/>
      <c r="AS6221" s="44"/>
      <c r="BM6221" s="44"/>
    </row>
    <row r="6222" spans="3:65" ht="12" customHeight="1">
      <c r="C6222" s="63"/>
      <c r="AB6222" s="49"/>
      <c r="AF6222" s="44"/>
      <c r="AQ6222" s="44"/>
      <c r="AS6222" s="44"/>
      <c r="BM6222" s="44"/>
    </row>
    <row r="6223" spans="3:65" ht="12" customHeight="1">
      <c r="C6223" s="63"/>
      <c r="AB6223" s="49"/>
      <c r="AF6223" s="44"/>
      <c r="AQ6223" s="44"/>
      <c r="AS6223" s="44"/>
      <c r="BM6223" s="44"/>
    </row>
    <row r="6224" spans="3:65" ht="12" customHeight="1">
      <c r="C6224" s="63"/>
      <c r="AB6224" s="49"/>
      <c r="AF6224" s="44"/>
      <c r="AQ6224" s="44"/>
      <c r="AS6224" s="44"/>
      <c r="BM6224" s="44"/>
    </row>
    <row r="6225" spans="3:65" ht="12" customHeight="1">
      <c r="C6225" s="63"/>
      <c r="AB6225" s="49"/>
      <c r="AF6225" s="44"/>
      <c r="AQ6225" s="44"/>
      <c r="AS6225" s="44"/>
      <c r="BM6225" s="44"/>
    </row>
    <row r="6226" spans="3:65" ht="12" customHeight="1">
      <c r="C6226" s="63"/>
      <c r="AB6226" s="49"/>
      <c r="AF6226" s="44"/>
      <c r="AQ6226" s="44"/>
      <c r="AS6226" s="44"/>
      <c r="BM6226" s="44"/>
    </row>
    <row r="6227" spans="3:65" ht="12" customHeight="1">
      <c r="C6227" s="63"/>
      <c r="AB6227" s="49"/>
      <c r="AF6227" s="44"/>
      <c r="AQ6227" s="44"/>
      <c r="AS6227" s="44"/>
      <c r="BM6227" s="44"/>
    </row>
    <row r="6228" spans="3:65" ht="12" customHeight="1">
      <c r="C6228" s="63"/>
      <c r="AB6228" s="49"/>
      <c r="AF6228" s="44"/>
      <c r="AQ6228" s="44"/>
      <c r="AS6228" s="44"/>
      <c r="BM6228" s="44"/>
    </row>
    <row r="6229" spans="3:65" ht="12" customHeight="1">
      <c r="C6229" s="63"/>
      <c r="AB6229" s="49"/>
      <c r="AF6229" s="44"/>
      <c r="AQ6229" s="44"/>
      <c r="AS6229" s="44"/>
      <c r="BM6229" s="44"/>
    </row>
    <row r="6230" spans="3:65" ht="12" customHeight="1">
      <c r="C6230" s="63"/>
      <c r="AB6230" s="49"/>
      <c r="AF6230" s="44"/>
      <c r="AQ6230" s="44"/>
      <c r="AS6230" s="44"/>
      <c r="BM6230" s="44"/>
    </row>
    <row r="6231" spans="3:65" ht="12" customHeight="1">
      <c r="C6231" s="63"/>
      <c r="AB6231" s="49"/>
      <c r="AF6231" s="44"/>
      <c r="AQ6231" s="44"/>
      <c r="AS6231" s="44"/>
      <c r="BM6231" s="44"/>
    </row>
    <row r="6232" spans="3:65" ht="12" customHeight="1">
      <c r="C6232" s="63"/>
      <c r="AB6232" s="49"/>
      <c r="AF6232" s="44"/>
      <c r="AQ6232" s="44"/>
      <c r="AS6232" s="44"/>
      <c r="BM6232" s="44"/>
    </row>
    <row r="6233" spans="3:65" ht="12" customHeight="1">
      <c r="C6233" s="63"/>
      <c r="AB6233" s="49"/>
      <c r="AF6233" s="44"/>
      <c r="AQ6233" s="44"/>
      <c r="AS6233" s="44"/>
      <c r="BM6233" s="44"/>
    </row>
    <row r="6234" spans="3:65" ht="12" customHeight="1">
      <c r="C6234" s="63"/>
      <c r="AB6234" s="49"/>
      <c r="AF6234" s="44"/>
      <c r="AQ6234" s="44"/>
      <c r="AS6234" s="44"/>
      <c r="BM6234" s="44"/>
    </row>
    <row r="6235" spans="3:65" ht="12" customHeight="1">
      <c r="C6235" s="63"/>
      <c r="AB6235" s="49"/>
      <c r="AF6235" s="44"/>
      <c r="AQ6235" s="44"/>
      <c r="AS6235" s="44"/>
      <c r="BM6235" s="44"/>
    </row>
    <row r="6236" spans="3:65" ht="12" customHeight="1">
      <c r="C6236" s="63"/>
      <c r="AB6236" s="49"/>
      <c r="AF6236" s="44"/>
      <c r="AQ6236" s="44"/>
      <c r="AS6236" s="44"/>
      <c r="BM6236" s="44"/>
    </row>
    <row r="6237" spans="3:65" ht="12" customHeight="1">
      <c r="C6237" s="63"/>
      <c r="AB6237" s="49"/>
      <c r="AF6237" s="44"/>
      <c r="AQ6237" s="44"/>
      <c r="AS6237" s="44"/>
      <c r="BM6237" s="44"/>
    </row>
    <row r="6238" spans="3:65" ht="12" customHeight="1">
      <c r="C6238" s="63"/>
      <c r="AB6238" s="49"/>
      <c r="AF6238" s="44"/>
      <c r="AQ6238" s="44"/>
      <c r="AS6238" s="44"/>
      <c r="BM6238" s="44"/>
    </row>
    <row r="6239" spans="3:65" ht="12" customHeight="1">
      <c r="C6239" s="63"/>
      <c r="AB6239" s="49"/>
      <c r="AF6239" s="44"/>
      <c r="AQ6239" s="44"/>
      <c r="AS6239" s="44"/>
      <c r="BM6239" s="44"/>
    </row>
    <row r="6240" spans="3:65" ht="12" customHeight="1">
      <c r="C6240" s="63"/>
      <c r="AB6240" s="49"/>
      <c r="AF6240" s="44"/>
      <c r="AQ6240" s="44"/>
      <c r="AS6240" s="44"/>
      <c r="BM6240" s="44"/>
    </row>
    <row r="6241" spans="3:65" ht="12" customHeight="1">
      <c r="C6241" s="63"/>
      <c r="AB6241" s="49"/>
      <c r="AF6241" s="44"/>
      <c r="AQ6241" s="44"/>
      <c r="AS6241" s="44"/>
      <c r="BM6241" s="44"/>
    </row>
    <row r="6242" spans="3:65" ht="12" customHeight="1">
      <c r="C6242" s="63"/>
      <c r="AB6242" s="49"/>
      <c r="AF6242" s="44"/>
      <c r="AQ6242" s="44"/>
      <c r="AS6242" s="44"/>
      <c r="BM6242" s="44"/>
    </row>
    <row r="6243" spans="3:65" ht="12" customHeight="1">
      <c r="C6243" s="63"/>
      <c r="AB6243" s="49"/>
      <c r="AF6243" s="44"/>
      <c r="AQ6243" s="44"/>
      <c r="AS6243" s="44"/>
      <c r="BM6243" s="44"/>
    </row>
    <row r="6244" spans="3:65" ht="12" customHeight="1">
      <c r="C6244" s="63"/>
      <c r="AB6244" s="49"/>
      <c r="AF6244" s="44"/>
      <c r="AQ6244" s="44"/>
      <c r="AS6244" s="44"/>
      <c r="BM6244" s="44"/>
    </row>
    <row r="6245" spans="3:65" ht="12" customHeight="1">
      <c r="C6245" s="63"/>
      <c r="AB6245" s="49"/>
      <c r="AF6245" s="44"/>
      <c r="AQ6245" s="44"/>
      <c r="AS6245" s="44"/>
      <c r="BM6245" s="44"/>
    </row>
    <row r="6246" spans="3:65" ht="12" customHeight="1">
      <c r="C6246" s="63"/>
      <c r="AB6246" s="49"/>
      <c r="AF6246" s="44"/>
      <c r="AQ6246" s="44"/>
      <c r="AS6246" s="44"/>
      <c r="BM6246" s="44"/>
    </row>
    <row r="6247" spans="3:65" ht="12" customHeight="1">
      <c r="C6247" s="63"/>
      <c r="AB6247" s="49"/>
      <c r="AF6247" s="44"/>
      <c r="AQ6247" s="44"/>
      <c r="AS6247" s="44"/>
      <c r="BM6247" s="44"/>
    </row>
    <row r="6248" spans="3:65" ht="12" customHeight="1">
      <c r="C6248" s="63"/>
      <c r="AB6248" s="49"/>
      <c r="AF6248" s="44"/>
      <c r="AQ6248" s="44"/>
      <c r="AS6248" s="44"/>
      <c r="BM6248" s="44"/>
    </row>
    <row r="6249" spans="3:65" ht="12" customHeight="1">
      <c r="C6249" s="63"/>
      <c r="AB6249" s="49"/>
      <c r="AF6249" s="44"/>
      <c r="AQ6249" s="44"/>
      <c r="AS6249" s="44"/>
      <c r="BM6249" s="44"/>
    </row>
    <row r="6250" spans="3:65" ht="12" customHeight="1">
      <c r="C6250" s="63"/>
      <c r="AB6250" s="49"/>
      <c r="AF6250" s="44"/>
      <c r="AQ6250" s="44"/>
      <c r="AS6250" s="44"/>
      <c r="BM6250" s="44"/>
    </row>
    <row r="6251" spans="3:65" ht="12" customHeight="1">
      <c r="C6251" s="63"/>
      <c r="AB6251" s="49"/>
      <c r="AF6251" s="44"/>
      <c r="AQ6251" s="44"/>
      <c r="AS6251" s="44"/>
      <c r="BM6251" s="44"/>
    </row>
    <row r="6252" spans="3:65" ht="12" customHeight="1">
      <c r="C6252" s="63"/>
      <c r="AB6252" s="49"/>
      <c r="AF6252" s="44"/>
      <c r="AQ6252" s="44"/>
      <c r="AS6252" s="44"/>
      <c r="BM6252" s="44"/>
    </row>
    <row r="6253" spans="3:65" ht="12" customHeight="1">
      <c r="C6253" s="63"/>
      <c r="AB6253" s="49"/>
      <c r="AF6253" s="44"/>
      <c r="AQ6253" s="44"/>
      <c r="AS6253" s="44"/>
      <c r="BM6253" s="44"/>
    </row>
    <row r="6254" spans="3:65" ht="12" customHeight="1">
      <c r="C6254" s="63"/>
      <c r="AB6254" s="49"/>
      <c r="AF6254" s="44"/>
      <c r="AQ6254" s="44"/>
      <c r="AS6254" s="44"/>
      <c r="BM6254" s="44"/>
    </row>
    <row r="6255" spans="3:65" ht="12" customHeight="1">
      <c r="C6255" s="63"/>
      <c r="AB6255" s="49"/>
      <c r="AF6255" s="44"/>
      <c r="AQ6255" s="44"/>
      <c r="AS6255" s="44"/>
      <c r="BM6255" s="44"/>
    </row>
    <row r="6256" spans="3:65" ht="12" customHeight="1">
      <c r="C6256" s="63"/>
      <c r="AB6256" s="49"/>
      <c r="AF6256" s="44"/>
      <c r="AQ6256" s="44"/>
      <c r="AS6256" s="44"/>
      <c r="BM6256" s="44"/>
    </row>
    <row r="6257" spans="3:65" ht="12" customHeight="1">
      <c r="C6257" s="63"/>
      <c r="AB6257" s="49"/>
      <c r="AF6257" s="44"/>
      <c r="AQ6257" s="44"/>
      <c r="AS6257" s="44"/>
      <c r="BM6257" s="44"/>
    </row>
    <row r="6258" spans="3:65" ht="12" customHeight="1">
      <c r="C6258" s="63"/>
      <c r="AB6258" s="49"/>
      <c r="AF6258" s="44"/>
      <c r="AQ6258" s="44"/>
      <c r="AS6258" s="44"/>
      <c r="BM6258" s="44"/>
    </row>
    <row r="6259" spans="3:65" ht="12" customHeight="1">
      <c r="C6259" s="63"/>
      <c r="AB6259" s="49"/>
      <c r="AF6259" s="44"/>
      <c r="AQ6259" s="44"/>
      <c r="AS6259" s="44"/>
      <c r="BM6259" s="44"/>
    </row>
    <row r="6260" spans="3:65" ht="12" customHeight="1">
      <c r="C6260" s="63"/>
      <c r="AB6260" s="49"/>
      <c r="AF6260" s="44"/>
      <c r="AQ6260" s="44"/>
      <c r="AS6260" s="44"/>
      <c r="BM6260" s="44"/>
    </row>
    <row r="6261" spans="3:65" ht="12" customHeight="1">
      <c r="C6261" s="63"/>
      <c r="AB6261" s="49"/>
      <c r="AF6261" s="44"/>
      <c r="AQ6261" s="44"/>
      <c r="AS6261" s="44"/>
      <c r="BM6261" s="44"/>
    </row>
    <row r="6262" spans="3:65" ht="12" customHeight="1">
      <c r="C6262" s="63"/>
      <c r="AB6262" s="49"/>
      <c r="AF6262" s="44"/>
      <c r="AQ6262" s="44"/>
      <c r="AS6262" s="44"/>
      <c r="BM6262" s="44"/>
    </row>
    <row r="6263" spans="3:65" ht="12" customHeight="1">
      <c r="C6263" s="63"/>
      <c r="AB6263" s="49"/>
      <c r="AF6263" s="44"/>
      <c r="AQ6263" s="44"/>
      <c r="AS6263" s="44"/>
      <c r="BM6263" s="44"/>
    </row>
    <row r="6264" spans="3:65" ht="12" customHeight="1">
      <c r="C6264" s="63"/>
      <c r="AB6264" s="49"/>
      <c r="AF6264" s="44"/>
      <c r="AQ6264" s="44"/>
      <c r="AS6264" s="44"/>
      <c r="BM6264" s="44"/>
    </row>
    <row r="6265" spans="3:65" ht="12" customHeight="1">
      <c r="C6265" s="63"/>
      <c r="AB6265" s="49"/>
      <c r="AF6265" s="44"/>
      <c r="AQ6265" s="44"/>
      <c r="AS6265" s="44"/>
      <c r="BM6265" s="44"/>
    </row>
    <row r="6266" spans="3:65" ht="12" customHeight="1">
      <c r="C6266" s="63"/>
      <c r="AB6266" s="49"/>
      <c r="AF6266" s="44"/>
      <c r="AQ6266" s="44"/>
      <c r="AS6266" s="44"/>
      <c r="BM6266" s="44"/>
    </row>
    <row r="6267" spans="3:65" ht="12" customHeight="1">
      <c r="C6267" s="63"/>
      <c r="AB6267" s="49"/>
      <c r="AF6267" s="44"/>
      <c r="AQ6267" s="44"/>
      <c r="AS6267" s="44"/>
      <c r="BM6267" s="44"/>
    </row>
    <row r="6268" spans="3:65" ht="12" customHeight="1">
      <c r="C6268" s="63"/>
      <c r="AB6268" s="49"/>
      <c r="AF6268" s="44"/>
      <c r="AQ6268" s="44"/>
      <c r="AS6268" s="44"/>
      <c r="BM6268" s="44"/>
    </row>
    <row r="6269" spans="3:65" ht="12" customHeight="1">
      <c r="C6269" s="63"/>
      <c r="AB6269" s="49"/>
      <c r="AF6269" s="44"/>
      <c r="AQ6269" s="44"/>
      <c r="AS6269" s="44"/>
      <c r="BM6269" s="44"/>
    </row>
    <row r="6270" spans="3:65" ht="12" customHeight="1">
      <c r="C6270" s="63"/>
      <c r="AB6270" s="49"/>
      <c r="AF6270" s="44"/>
      <c r="AQ6270" s="44"/>
      <c r="AS6270" s="44"/>
      <c r="BM6270" s="44"/>
    </row>
    <row r="6271" spans="3:65" ht="12" customHeight="1">
      <c r="C6271" s="63"/>
      <c r="AB6271" s="49"/>
      <c r="AF6271" s="44"/>
      <c r="AQ6271" s="44"/>
      <c r="AS6271" s="44"/>
      <c r="BM6271" s="44"/>
    </row>
    <row r="6272" spans="3:65" ht="12" customHeight="1">
      <c r="C6272" s="63"/>
      <c r="AB6272" s="49"/>
      <c r="AF6272" s="44"/>
      <c r="AQ6272" s="44"/>
      <c r="AS6272" s="44"/>
      <c r="BM6272" s="44"/>
    </row>
    <row r="6273" spans="3:65" ht="12" customHeight="1">
      <c r="C6273" s="63"/>
      <c r="AB6273" s="49"/>
      <c r="AF6273" s="44"/>
      <c r="AQ6273" s="44"/>
      <c r="AS6273" s="44"/>
      <c r="BM6273" s="44"/>
    </row>
    <row r="6274" spans="3:65" ht="12" customHeight="1">
      <c r="C6274" s="63"/>
      <c r="AB6274" s="49"/>
      <c r="AF6274" s="44"/>
      <c r="AQ6274" s="44"/>
      <c r="AS6274" s="44"/>
      <c r="BM6274" s="44"/>
    </row>
    <row r="6275" spans="3:65" ht="12" customHeight="1">
      <c r="C6275" s="63"/>
      <c r="AB6275" s="49"/>
      <c r="AF6275" s="44"/>
      <c r="AQ6275" s="44"/>
      <c r="AS6275" s="44"/>
      <c r="BM6275" s="44"/>
    </row>
    <row r="6276" spans="3:65" ht="12" customHeight="1">
      <c r="C6276" s="63"/>
      <c r="AB6276" s="49"/>
      <c r="AF6276" s="44"/>
      <c r="AQ6276" s="44"/>
      <c r="AS6276" s="44"/>
      <c r="BM6276" s="44"/>
    </row>
    <row r="6277" spans="3:65" ht="12" customHeight="1">
      <c r="C6277" s="63"/>
      <c r="AB6277" s="49"/>
      <c r="AF6277" s="44"/>
      <c r="AQ6277" s="44"/>
      <c r="AS6277" s="44"/>
      <c r="BM6277" s="44"/>
    </row>
    <row r="6278" spans="3:65" ht="12" customHeight="1">
      <c r="C6278" s="63"/>
      <c r="AB6278" s="49"/>
      <c r="AF6278" s="44"/>
      <c r="AQ6278" s="44"/>
      <c r="AS6278" s="44"/>
      <c r="BM6278" s="44"/>
    </row>
    <row r="6279" spans="3:65" ht="12" customHeight="1">
      <c r="C6279" s="63"/>
      <c r="AB6279" s="49"/>
      <c r="AF6279" s="44"/>
      <c r="AQ6279" s="44"/>
      <c r="AS6279" s="44"/>
      <c r="BM6279" s="44"/>
    </row>
    <row r="6280" spans="3:65" ht="12" customHeight="1">
      <c r="C6280" s="63"/>
      <c r="AB6280" s="49"/>
      <c r="AF6280" s="44"/>
      <c r="AQ6280" s="44"/>
      <c r="AS6280" s="44"/>
      <c r="BM6280" s="44"/>
    </row>
    <row r="6281" spans="3:65" ht="12" customHeight="1">
      <c r="C6281" s="63"/>
      <c r="AB6281" s="49"/>
      <c r="AF6281" s="44"/>
      <c r="AQ6281" s="44"/>
      <c r="AS6281" s="44"/>
      <c r="BM6281" s="44"/>
    </row>
    <row r="6282" spans="3:65" ht="12" customHeight="1">
      <c r="C6282" s="63"/>
      <c r="AB6282" s="49"/>
      <c r="AF6282" s="44"/>
      <c r="AQ6282" s="44"/>
      <c r="AS6282" s="44"/>
      <c r="BM6282" s="44"/>
    </row>
    <row r="6283" spans="3:65" ht="12" customHeight="1">
      <c r="C6283" s="63"/>
      <c r="AB6283" s="49"/>
      <c r="AF6283" s="44"/>
      <c r="AQ6283" s="44"/>
      <c r="AS6283" s="44"/>
      <c r="BM6283" s="44"/>
    </row>
    <row r="6284" spans="3:65" ht="12" customHeight="1">
      <c r="C6284" s="63"/>
      <c r="AB6284" s="49"/>
      <c r="AF6284" s="44"/>
      <c r="AQ6284" s="44"/>
      <c r="AS6284" s="44"/>
      <c r="BM6284" s="44"/>
    </row>
    <row r="6285" spans="3:65" ht="12" customHeight="1">
      <c r="C6285" s="63"/>
      <c r="AB6285" s="49"/>
      <c r="AF6285" s="44"/>
      <c r="AQ6285" s="44"/>
      <c r="AS6285" s="44"/>
      <c r="BM6285" s="44"/>
    </row>
    <row r="6286" spans="3:65" ht="12" customHeight="1">
      <c r="C6286" s="63"/>
      <c r="AB6286" s="49"/>
      <c r="AF6286" s="44"/>
      <c r="AQ6286" s="44"/>
      <c r="AS6286" s="44"/>
      <c r="BM6286" s="44"/>
    </row>
    <row r="6287" spans="3:65" ht="12" customHeight="1">
      <c r="C6287" s="63"/>
      <c r="AB6287" s="49"/>
      <c r="AF6287" s="44"/>
      <c r="AQ6287" s="44"/>
      <c r="AS6287" s="44"/>
      <c r="BM6287" s="44"/>
    </row>
    <row r="6288" spans="3:65" ht="12" customHeight="1">
      <c r="C6288" s="63"/>
      <c r="AB6288" s="49"/>
      <c r="AF6288" s="44"/>
      <c r="AQ6288" s="44"/>
      <c r="AS6288" s="44"/>
      <c r="BM6288" s="44"/>
    </row>
    <row r="6289" spans="3:65" ht="12" customHeight="1">
      <c r="C6289" s="63"/>
      <c r="AB6289" s="49"/>
      <c r="AF6289" s="44"/>
      <c r="AQ6289" s="44"/>
      <c r="AS6289" s="44"/>
      <c r="BM6289" s="44"/>
    </row>
    <row r="6290" spans="3:65" ht="12" customHeight="1">
      <c r="C6290" s="63"/>
      <c r="AB6290" s="49"/>
      <c r="AF6290" s="44"/>
      <c r="AQ6290" s="44"/>
      <c r="AS6290" s="44"/>
      <c r="BM6290" s="44"/>
    </row>
    <row r="6291" spans="3:65" ht="12" customHeight="1">
      <c r="C6291" s="63"/>
      <c r="AB6291" s="49"/>
      <c r="AF6291" s="44"/>
      <c r="AQ6291" s="44"/>
      <c r="AS6291" s="44"/>
      <c r="BM6291" s="44"/>
    </row>
    <row r="6292" spans="3:65" ht="12" customHeight="1">
      <c r="C6292" s="63"/>
      <c r="AB6292" s="49"/>
      <c r="AF6292" s="44"/>
      <c r="AQ6292" s="44"/>
      <c r="AS6292" s="44"/>
      <c r="BM6292" s="44"/>
    </row>
    <row r="6293" spans="3:65" ht="12" customHeight="1">
      <c r="C6293" s="63"/>
      <c r="AB6293" s="49"/>
      <c r="AF6293" s="44"/>
      <c r="AQ6293" s="44"/>
      <c r="AS6293" s="44"/>
      <c r="BM6293" s="44"/>
    </row>
    <row r="6294" spans="3:65" ht="12" customHeight="1">
      <c r="C6294" s="63"/>
      <c r="AB6294" s="49"/>
      <c r="AF6294" s="44"/>
      <c r="AQ6294" s="44"/>
      <c r="AS6294" s="44"/>
      <c r="BM6294" s="44"/>
    </row>
    <row r="6295" spans="3:65" ht="12" customHeight="1">
      <c r="C6295" s="63"/>
      <c r="AB6295" s="49"/>
      <c r="AF6295" s="44"/>
      <c r="AQ6295" s="44"/>
      <c r="AS6295" s="44"/>
      <c r="BM6295" s="44"/>
    </row>
    <row r="6296" spans="3:65" ht="12" customHeight="1">
      <c r="C6296" s="63"/>
      <c r="AB6296" s="49"/>
      <c r="AF6296" s="44"/>
      <c r="AQ6296" s="44"/>
      <c r="AS6296" s="44"/>
      <c r="BM6296" s="44"/>
    </row>
    <row r="6297" spans="3:65" ht="12" customHeight="1">
      <c r="C6297" s="63"/>
      <c r="AB6297" s="49"/>
      <c r="AF6297" s="44"/>
      <c r="AQ6297" s="44"/>
      <c r="AS6297" s="44"/>
      <c r="BM6297" s="44"/>
    </row>
    <row r="6298" spans="3:65" ht="12" customHeight="1">
      <c r="C6298" s="63"/>
      <c r="AB6298" s="49"/>
      <c r="AF6298" s="44"/>
      <c r="AQ6298" s="44"/>
      <c r="AS6298" s="44"/>
      <c r="BM6298" s="44"/>
    </row>
    <row r="6299" spans="3:65" ht="12" customHeight="1">
      <c r="C6299" s="63"/>
      <c r="AB6299" s="49"/>
      <c r="AF6299" s="44"/>
      <c r="AQ6299" s="44"/>
      <c r="AS6299" s="44"/>
      <c r="BM6299" s="44"/>
    </row>
    <row r="6300" spans="3:65" ht="12" customHeight="1">
      <c r="C6300" s="63"/>
      <c r="AB6300" s="49"/>
      <c r="AF6300" s="44"/>
      <c r="AQ6300" s="44"/>
      <c r="AS6300" s="44"/>
      <c r="BM6300" s="44"/>
    </row>
    <row r="6301" spans="3:65" ht="12" customHeight="1">
      <c r="C6301" s="63"/>
      <c r="AB6301" s="49"/>
      <c r="AF6301" s="44"/>
      <c r="AQ6301" s="44"/>
      <c r="AS6301" s="44"/>
      <c r="BM6301" s="44"/>
    </row>
    <row r="6302" spans="3:65" ht="12" customHeight="1">
      <c r="C6302" s="63"/>
      <c r="AB6302" s="49"/>
      <c r="AF6302" s="44"/>
      <c r="AQ6302" s="44"/>
      <c r="AS6302" s="44"/>
      <c r="BM6302" s="44"/>
    </row>
    <row r="6303" spans="3:65" ht="12" customHeight="1">
      <c r="C6303" s="63"/>
      <c r="AB6303" s="49"/>
      <c r="AF6303" s="44"/>
      <c r="AQ6303" s="44"/>
      <c r="AS6303" s="44"/>
      <c r="BM6303" s="44"/>
    </row>
    <row r="6304" spans="3:65" ht="12" customHeight="1">
      <c r="C6304" s="63"/>
      <c r="AB6304" s="49"/>
      <c r="AF6304" s="44"/>
      <c r="AQ6304" s="44"/>
      <c r="AS6304" s="44"/>
      <c r="BM6304" s="44"/>
    </row>
    <row r="6305" spans="3:65" ht="12" customHeight="1">
      <c r="C6305" s="63"/>
      <c r="AB6305" s="49"/>
      <c r="AF6305" s="44"/>
      <c r="AQ6305" s="44"/>
      <c r="AS6305" s="44"/>
      <c r="BM6305" s="44"/>
    </row>
    <row r="6306" spans="3:65" ht="12" customHeight="1">
      <c r="C6306" s="63"/>
      <c r="AB6306" s="49"/>
      <c r="AF6306" s="44"/>
      <c r="AQ6306" s="44"/>
      <c r="AS6306" s="44"/>
      <c r="BM6306" s="44"/>
    </row>
    <row r="6307" spans="3:65" ht="12" customHeight="1">
      <c r="C6307" s="63"/>
      <c r="AB6307" s="49"/>
      <c r="AF6307" s="44"/>
      <c r="AQ6307" s="44"/>
      <c r="AS6307" s="44"/>
      <c r="BM6307" s="44"/>
    </row>
    <row r="6308" spans="3:65" ht="12" customHeight="1">
      <c r="C6308" s="63"/>
      <c r="AB6308" s="49"/>
      <c r="AF6308" s="44"/>
      <c r="AQ6308" s="44"/>
      <c r="AS6308" s="44"/>
      <c r="BM6308" s="44"/>
    </row>
    <row r="6309" spans="3:65" ht="12" customHeight="1">
      <c r="C6309" s="63"/>
      <c r="AB6309" s="49"/>
      <c r="AF6309" s="44"/>
      <c r="AQ6309" s="44"/>
      <c r="AS6309" s="44"/>
      <c r="BM6309" s="44"/>
    </row>
    <row r="6310" spans="3:65" ht="12" customHeight="1">
      <c r="C6310" s="63"/>
      <c r="AB6310" s="49"/>
      <c r="AF6310" s="44"/>
      <c r="AQ6310" s="44"/>
      <c r="AS6310" s="44"/>
      <c r="BM6310" s="44"/>
    </row>
    <row r="6311" spans="3:65" ht="12" customHeight="1">
      <c r="C6311" s="63"/>
      <c r="AB6311" s="49"/>
      <c r="AF6311" s="44"/>
      <c r="AQ6311" s="44"/>
      <c r="AS6311" s="44"/>
      <c r="BM6311" s="44"/>
    </row>
    <row r="6312" spans="3:65" ht="12" customHeight="1">
      <c r="C6312" s="63"/>
      <c r="AB6312" s="49"/>
      <c r="AF6312" s="44"/>
      <c r="AQ6312" s="44"/>
      <c r="AS6312" s="44"/>
      <c r="BM6312" s="44"/>
    </row>
    <row r="6313" spans="3:65" ht="12" customHeight="1">
      <c r="C6313" s="63"/>
      <c r="AB6313" s="49"/>
      <c r="AF6313" s="44"/>
      <c r="AQ6313" s="44"/>
      <c r="AS6313" s="44"/>
      <c r="BM6313" s="44"/>
    </row>
    <row r="6314" spans="3:65" ht="12" customHeight="1">
      <c r="C6314" s="63"/>
      <c r="AB6314" s="49"/>
      <c r="AF6314" s="44"/>
      <c r="AQ6314" s="44"/>
      <c r="AS6314" s="44"/>
      <c r="BM6314" s="44"/>
    </row>
    <row r="6315" spans="3:65" ht="12" customHeight="1">
      <c r="C6315" s="63"/>
      <c r="AB6315" s="49"/>
      <c r="AF6315" s="44"/>
      <c r="AQ6315" s="44"/>
      <c r="AS6315" s="44"/>
      <c r="BM6315" s="44"/>
    </row>
    <row r="6316" spans="3:65" ht="12" customHeight="1">
      <c r="C6316" s="63"/>
      <c r="AB6316" s="49"/>
      <c r="AF6316" s="44"/>
      <c r="AQ6316" s="44"/>
      <c r="AS6316" s="44"/>
      <c r="BM6316" s="44"/>
    </row>
    <row r="6317" spans="3:65" ht="12" customHeight="1">
      <c r="C6317" s="63"/>
      <c r="AB6317" s="49"/>
      <c r="AF6317" s="44"/>
      <c r="AQ6317" s="44"/>
      <c r="AS6317" s="44"/>
      <c r="BM6317" s="44"/>
    </row>
    <row r="6318" spans="3:65" ht="12" customHeight="1">
      <c r="C6318" s="63"/>
      <c r="AB6318" s="49"/>
      <c r="AF6318" s="44"/>
      <c r="AQ6318" s="44"/>
      <c r="AS6318" s="44"/>
      <c r="BM6318" s="44"/>
    </row>
    <row r="6319" spans="3:65" ht="12" customHeight="1">
      <c r="C6319" s="63"/>
      <c r="AB6319" s="49"/>
      <c r="AF6319" s="44"/>
      <c r="AQ6319" s="44"/>
      <c r="AS6319" s="44"/>
      <c r="BM6319" s="44"/>
    </row>
    <row r="6320" spans="3:65" ht="12" customHeight="1">
      <c r="C6320" s="63"/>
      <c r="AB6320" s="49"/>
      <c r="AF6320" s="44"/>
      <c r="AQ6320" s="44"/>
      <c r="AS6320" s="44"/>
      <c r="BM6320" s="44"/>
    </row>
    <row r="6321" spans="3:65" ht="12" customHeight="1">
      <c r="C6321" s="63"/>
      <c r="AB6321" s="49"/>
      <c r="AF6321" s="44"/>
      <c r="AQ6321" s="44"/>
      <c r="AS6321" s="44"/>
      <c r="BM6321" s="44"/>
    </row>
    <row r="6322" spans="3:65" ht="12" customHeight="1">
      <c r="C6322" s="63"/>
      <c r="AB6322" s="49"/>
      <c r="AF6322" s="44"/>
      <c r="AQ6322" s="44"/>
      <c r="AS6322" s="44"/>
      <c r="BM6322" s="44"/>
    </row>
    <row r="6323" spans="3:65" ht="12" customHeight="1">
      <c r="C6323" s="63"/>
      <c r="AB6323" s="49"/>
      <c r="AF6323" s="44"/>
      <c r="AQ6323" s="44"/>
      <c r="AS6323" s="44"/>
      <c r="BM6323" s="44"/>
    </row>
    <row r="6324" spans="3:65" ht="12" customHeight="1">
      <c r="C6324" s="63"/>
      <c r="AB6324" s="49"/>
      <c r="AF6324" s="44"/>
      <c r="AQ6324" s="44"/>
      <c r="AS6324" s="44"/>
      <c r="BM6324" s="44"/>
    </row>
    <row r="6325" spans="3:65" ht="12" customHeight="1">
      <c r="C6325" s="63"/>
      <c r="AB6325" s="49"/>
      <c r="AF6325" s="44"/>
      <c r="AQ6325" s="44"/>
      <c r="AS6325" s="44"/>
      <c r="BM6325" s="44"/>
    </row>
    <row r="6326" spans="3:65" ht="12" customHeight="1">
      <c r="C6326" s="63"/>
      <c r="AB6326" s="49"/>
      <c r="AF6326" s="44"/>
      <c r="AQ6326" s="44"/>
      <c r="AS6326" s="44"/>
      <c r="BM6326" s="44"/>
    </row>
    <row r="6327" spans="3:65" ht="12" customHeight="1">
      <c r="C6327" s="63"/>
      <c r="AB6327" s="49"/>
      <c r="AF6327" s="44"/>
      <c r="AQ6327" s="44"/>
      <c r="AS6327" s="44"/>
      <c r="BM6327" s="44"/>
    </row>
    <row r="6328" spans="3:65" ht="12" customHeight="1">
      <c r="C6328" s="63"/>
      <c r="AB6328" s="49"/>
      <c r="AF6328" s="44"/>
      <c r="AQ6328" s="44"/>
      <c r="AS6328" s="44"/>
      <c r="BM6328" s="44"/>
    </row>
    <row r="6329" spans="3:65" ht="12" customHeight="1">
      <c r="C6329" s="63"/>
      <c r="AB6329" s="49"/>
      <c r="AF6329" s="44"/>
      <c r="AQ6329" s="44"/>
      <c r="AS6329" s="44"/>
      <c r="BM6329" s="44"/>
    </row>
    <row r="6330" spans="3:65" ht="12" customHeight="1">
      <c r="C6330" s="63"/>
      <c r="AB6330" s="49"/>
      <c r="AF6330" s="44"/>
      <c r="AQ6330" s="44"/>
      <c r="AS6330" s="44"/>
      <c r="BM6330" s="44"/>
    </row>
    <row r="6331" spans="3:65" ht="12" customHeight="1">
      <c r="C6331" s="63"/>
      <c r="AB6331" s="49"/>
      <c r="AF6331" s="44"/>
      <c r="AQ6331" s="44"/>
      <c r="AS6331" s="44"/>
      <c r="BM6331" s="44"/>
    </row>
    <row r="6332" spans="3:65" ht="12" customHeight="1">
      <c r="C6332" s="63"/>
      <c r="AB6332" s="49"/>
      <c r="AF6332" s="44"/>
      <c r="AQ6332" s="44"/>
      <c r="AS6332" s="44"/>
      <c r="BM6332" s="44"/>
    </row>
    <row r="6333" spans="3:65" ht="12" customHeight="1">
      <c r="C6333" s="63"/>
      <c r="AB6333" s="49"/>
      <c r="AF6333" s="44"/>
      <c r="AQ6333" s="44"/>
      <c r="AS6333" s="44"/>
      <c r="BM6333" s="44"/>
    </row>
    <row r="6334" spans="3:65" ht="12" customHeight="1">
      <c r="C6334" s="63"/>
      <c r="AB6334" s="49"/>
      <c r="AF6334" s="44"/>
      <c r="AQ6334" s="44"/>
      <c r="AS6334" s="44"/>
      <c r="BM6334" s="44"/>
    </row>
    <row r="6335" spans="3:65" ht="12" customHeight="1">
      <c r="C6335" s="63"/>
      <c r="AB6335" s="49"/>
      <c r="AF6335" s="44"/>
      <c r="AQ6335" s="44"/>
      <c r="AS6335" s="44"/>
      <c r="BM6335" s="44"/>
    </row>
    <row r="6336" spans="3:65" ht="12" customHeight="1">
      <c r="C6336" s="63"/>
      <c r="AB6336" s="49"/>
      <c r="AF6336" s="44"/>
      <c r="AQ6336" s="44"/>
      <c r="AS6336" s="44"/>
      <c r="BM6336" s="44"/>
    </row>
    <row r="6337" spans="3:65" ht="12" customHeight="1">
      <c r="C6337" s="63"/>
      <c r="AB6337" s="49"/>
      <c r="AF6337" s="44"/>
      <c r="AQ6337" s="44"/>
      <c r="AS6337" s="44"/>
      <c r="BM6337" s="44"/>
    </row>
    <row r="6338" spans="3:65" ht="12" customHeight="1">
      <c r="C6338" s="63"/>
      <c r="AB6338" s="49"/>
      <c r="AF6338" s="44"/>
      <c r="AQ6338" s="44"/>
      <c r="AS6338" s="44"/>
      <c r="BM6338" s="44"/>
    </row>
    <row r="6339" spans="3:65" ht="12" customHeight="1">
      <c r="C6339" s="63"/>
      <c r="AB6339" s="49"/>
      <c r="AF6339" s="44"/>
      <c r="AQ6339" s="44"/>
      <c r="AS6339" s="44"/>
      <c r="BM6339" s="44"/>
    </row>
    <row r="6340" spans="3:65" ht="12" customHeight="1">
      <c r="C6340" s="63"/>
      <c r="AB6340" s="49"/>
      <c r="AF6340" s="44"/>
      <c r="AQ6340" s="44"/>
      <c r="AS6340" s="44"/>
      <c r="BM6340" s="44"/>
    </row>
    <row r="6341" spans="3:65" ht="12" customHeight="1">
      <c r="C6341" s="63"/>
      <c r="AB6341" s="49"/>
      <c r="AF6341" s="44"/>
      <c r="AQ6341" s="44"/>
      <c r="AS6341" s="44"/>
      <c r="BM6341" s="44"/>
    </row>
    <row r="6342" spans="3:65" ht="12" customHeight="1">
      <c r="C6342" s="63"/>
      <c r="AB6342" s="49"/>
      <c r="AF6342" s="44"/>
      <c r="AQ6342" s="44"/>
      <c r="AS6342" s="44"/>
      <c r="BM6342" s="44"/>
    </row>
    <row r="6343" spans="3:65" ht="12" customHeight="1">
      <c r="C6343" s="63"/>
      <c r="AB6343" s="49"/>
      <c r="AF6343" s="44"/>
      <c r="AQ6343" s="44"/>
      <c r="AS6343" s="44"/>
      <c r="BM6343" s="44"/>
    </row>
    <row r="6344" spans="3:65" ht="12" customHeight="1">
      <c r="C6344" s="63"/>
      <c r="AB6344" s="49"/>
      <c r="AF6344" s="44"/>
      <c r="AQ6344" s="44"/>
      <c r="AS6344" s="44"/>
      <c r="BM6344" s="44"/>
    </row>
    <row r="6345" spans="3:65" ht="12" customHeight="1">
      <c r="C6345" s="63"/>
      <c r="AB6345" s="49"/>
      <c r="AF6345" s="44"/>
      <c r="AQ6345" s="44"/>
      <c r="AS6345" s="44"/>
      <c r="BM6345" s="44"/>
    </row>
    <row r="6346" spans="3:65" ht="12" customHeight="1">
      <c r="C6346" s="63"/>
      <c r="AB6346" s="49"/>
      <c r="AF6346" s="44"/>
      <c r="AQ6346" s="44"/>
      <c r="AS6346" s="44"/>
      <c r="BM6346" s="44"/>
    </row>
    <row r="6347" spans="3:65" ht="12" customHeight="1">
      <c r="C6347" s="63"/>
      <c r="AB6347" s="49"/>
      <c r="AF6347" s="44"/>
      <c r="AQ6347" s="44"/>
      <c r="AS6347" s="44"/>
      <c r="BM6347" s="44"/>
    </row>
    <row r="6348" spans="3:65" ht="12" customHeight="1">
      <c r="C6348" s="63"/>
      <c r="AB6348" s="49"/>
      <c r="AF6348" s="44"/>
      <c r="AQ6348" s="44"/>
      <c r="AS6348" s="44"/>
      <c r="BM6348" s="44"/>
    </row>
    <row r="6349" spans="3:65" ht="12" customHeight="1">
      <c r="C6349" s="63"/>
      <c r="AB6349" s="49"/>
      <c r="AF6349" s="44"/>
      <c r="AQ6349" s="44"/>
      <c r="AS6349" s="44"/>
      <c r="BM6349" s="44"/>
    </row>
    <row r="6350" spans="3:65" ht="12" customHeight="1">
      <c r="C6350" s="63"/>
      <c r="AB6350" s="49"/>
      <c r="AF6350" s="44"/>
      <c r="AQ6350" s="44"/>
      <c r="AS6350" s="44"/>
      <c r="BM6350" s="44"/>
    </row>
    <row r="6351" spans="3:65" ht="12" customHeight="1">
      <c r="C6351" s="63"/>
      <c r="AB6351" s="49"/>
      <c r="AF6351" s="44"/>
      <c r="AQ6351" s="44"/>
      <c r="AS6351" s="44"/>
      <c r="BM6351" s="44"/>
    </row>
    <row r="6352" spans="3:65" ht="12" customHeight="1">
      <c r="C6352" s="63"/>
      <c r="AB6352" s="49"/>
      <c r="AF6352" s="44"/>
      <c r="AQ6352" s="44"/>
      <c r="AS6352" s="44"/>
      <c r="BM6352" s="44"/>
    </row>
    <row r="6353" spans="3:65" ht="12" customHeight="1">
      <c r="C6353" s="63"/>
      <c r="AB6353" s="49"/>
      <c r="AF6353" s="44"/>
      <c r="AQ6353" s="44"/>
      <c r="AS6353" s="44"/>
      <c r="BM6353" s="44"/>
    </row>
    <row r="6354" spans="3:65" ht="12" customHeight="1">
      <c r="C6354" s="63"/>
      <c r="AB6354" s="49"/>
      <c r="AF6354" s="44"/>
      <c r="AQ6354" s="44"/>
      <c r="AS6354" s="44"/>
      <c r="BM6354" s="44"/>
    </row>
    <row r="6355" spans="3:65" ht="12" customHeight="1">
      <c r="C6355" s="63"/>
      <c r="AB6355" s="49"/>
      <c r="AF6355" s="44"/>
      <c r="AQ6355" s="44"/>
      <c r="AS6355" s="44"/>
      <c r="BM6355" s="44"/>
    </row>
    <row r="6356" spans="3:65" ht="12" customHeight="1">
      <c r="C6356" s="63"/>
      <c r="AB6356" s="49"/>
      <c r="AF6356" s="44"/>
      <c r="AQ6356" s="44"/>
      <c r="AS6356" s="44"/>
      <c r="BM6356" s="44"/>
    </row>
    <row r="6357" spans="3:65" ht="12" customHeight="1">
      <c r="C6357" s="63"/>
      <c r="AB6357" s="49"/>
      <c r="AF6357" s="44"/>
      <c r="AQ6357" s="44"/>
      <c r="AS6357" s="44"/>
      <c r="BM6357" s="44"/>
    </row>
    <row r="6358" spans="3:65" ht="12" customHeight="1">
      <c r="C6358" s="63"/>
      <c r="AB6358" s="49"/>
      <c r="AF6358" s="44"/>
      <c r="AQ6358" s="44"/>
      <c r="AS6358" s="44"/>
      <c r="BM6358" s="44"/>
    </row>
    <row r="6359" spans="3:65" ht="12" customHeight="1">
      <c r="C6359" s="63"/>
      <c r="AB6359" s="49"/>
      <c r="AF6359" s="44"/>
      <c r="AQ6359" s="44"/>
      <c r="AS6359" s="44"/>
      <c r="BM6359" s="44"/>
    </row>
    <row r="6360" spans="3:65" ht="12" customHeight="1">
      <c r="C6360" s="63"/>
      <c r="AB6360" s="49"/>
      <c r="AF6360" s="44"/>
      <c r="AQ6360" s="44"/>
      <c r="AS6360" s="44"/>
      <c r="BM6360" s="44"/>
    </row>
    <row r="6361" spans="3:65" ht="12" customHeight="1">
      <c r="C6361" s="63"/>
      <c r="AB6361" s="49"/>
      <c r="AF6361" s="44"/>
      <c r="AQ6361" s="44"/>
      <c r="AS6361" s="44"/>
      <c r="BM6361" s="44"/>
    </row>
    <row r="6362" spans="3:65" ht="12" customHeight="1">
      <c r="C6362" s="63"/>
      <c r="AB6362" s="49"/>
      <c r="AF6362" s="44"/>
      <c r="AQ6362" s="44"/>
      <c r="AS6362" s="44"/>
      <c r="BM6362" s="44"/>
    </row>
    <row r="6363" spans="3:65" ht="12" customHeight="1">
      <c r="C6363" s="63"/>
      <c r="AB6363" s="49"/>
      <c r="AF6363" s="44"/>
      <c r="AQ6363" s="44"/>
      <c r="AS6363" s="44"/>
      <c r="BM6363" s="44"/>
    </row>
    <row r="6364" spans="3:65" ht="12" customHeight="1">
      <c r="C6364" s="63"/>
      <c r="AB6364" s="49"/>
      <c r="AF6364" s="44"/>
      <c r="AQ6364" s="44"/>
      <c r="AS6364" s="44"/>
      <c r="BM6364" s="44"/>
    </row>
    <row r="6365" spans="3:65" ht="12" customHeight="1">
      <c r="C6365" s="63"/>
      <c r="AB6365" s="49"/>
      <c r="AF6365" s="44"/>
      <c r="AQ6365" s="44"/>
      <c r="AS6365" s="44"/>
      <c r="BM6365" s="44"/>
    </row>
    <row r="6366" spans="3:65" ht="12" customHeight="1">
      <c r="C6366" s="63"/>
      <c r="AB6366" s="49"/>
      <c r="AF6366" s="44"/>
      <c r="AQ6366" s="44"/>
      <c r="AS6366" s="44"/>
      <c r="BM6366" s="44"/>
    </row>
    <row r="6367" spans="3:65" ht="12" customHeight="1">
      <c r="C6367" s="63"/>
      <c r="AB6367" s="49"/>
      <c r="AF6367" s="44"/>
      <c r="AQ6367" s="44"/>
      <c r="AS6367" s="44"/>
      <c r="BM6367" s="44"/>
    </row>
    <row r="6368" spans="3:65" ht="12" customHeight="1">
      <c r="C6368" s="63"/>
      <c r="AB6368" s="49"/>
      <c r="AF6368" s="44"/>
      <c r="AQ6368" s="44"/>
      <c r="AS6368" s="44"/>
      <c r="BM6368" s="44"/>
    </row>
    <row r="6369" spans="3:65" ht="12" customHeight="1">
      <c r="C6369" s="63"/>
      <c r="AB6369" s="49"/>
      <c r="AF6369" s="44"/>
      <c r="AQ6369" s="44"/>
      <c r="AS6369" s="44"/>
      <c r="BM6369" s="44"/>
    </row>
    <row r="6370" spans="3:65" ht="12" customHeight="1">
      <c r="C6370" s="63"/>
      <c r="AB6370" s="49"/>
      <c r="AF6370" s="44"/>
      <c r="AQ6370" s="44"/>
      <c r="AS6370" s="44"/>
      <c r="BM6370" s="44"/>
    </row>
    <row r="6371" spans="3:65" ht="12" customHeight="1">
      <c r="C6371" s="63"/>
      <c r="AB6371" s="49"/>
      <c r="AF6371" s="44"/>
      <c r="AQ6371" s="44"/>
      <c r="AS6371" s="44"/>
      <c r="BM6371" s="44"/>
    </row>
    <row r="6372" spans="3:65" ht="12" customHeight="1">
      <c r="C6372" s="63"/>
      <c r="AB6372" s="49"/>
      <c r="AF6372" s="44"/>
      <c r="AQ6372" s="44"/>
      <c r="AS6372" s="44"/>
      <c r="BM6372" s="44"/>
    </row>
    <row r="6373" spans="3:65" ht="12" customHeight="1">
      <c r="C6373" s="63"/>
      <c r="AB6373" s="49"/>
      <c r="AF6373" s="44"/>
      <c r="AQ6373" s="44"/>
      <c r="AS6373" s="44"/>
      <c r="BM6373" s="44"/>
    </row>
    <row r="6374" spans="3:65" ht="12" customHeight="1">
      <c r="C6374" s="63"/>
      <c r="AB6374" s="49"/>
      <c r="AF6374" s="44"/>
      <c r="AQ6374" s="44"/>
      <c r="AS6374" s="44"/>
      <c r="BM6374" s="44"/>
    </row>
    <row r="6375" spans="3:65" ht="12" customHeight="1">
      <c r="C6375" s="63"/>
      <c r="AB6375" s="49"/>
      <c r="AF6375" s="44"/>
      <c r="AQ6375" s="44"/>
      <c r="AS6375" s="44"/>
      <c r="BM6375" s="44"/>
    </row>
    <row r="6376" spans="3:65" ht="12" customHeight="1">
      <c r="C6376" s="63"/>
      <c r="AB6376" s="49"/>
      <c r="AF6376" s="44"/>
      <c r="AQ6376" s="44"/>
      <c r="AS6376" s="44"/>
      <c r="BM6376" s="44"/>
    </row>
    <row r="6377" spans="3:65" ht="12" customHeight="1">
      <c r="C6377" s="63"/>
      <c r="AB6377" s="49"/>
      <c r="AF6377" s="44"/>
      <c r="AQ6377" s="44"/>
      <c r="AS6377" s="44"/>
      <c r="BM6377" s="44"/>
    </row>
    <row r="6378" spans="3:65" ht="12" customHeight="1">
      <c r="C6378" s="63"/>
      <c r="AB6378" s="49"/>
      <c r="AF6378" s="44"/>
      <c r="AQ6378" s="44"/>
      <c r="AS6378" s="44"/>
      <c r="BM6378" s="44"/>
    </row>
    <row r="6379" spans="3:65" ht="12" customHeight="1">
      <c r="C6379" s="63"/>
      <c r="AB6379" s="49"/>
      <c r="AF6379" s="44"/>
      <c r="AQ6379" s="44"/>
      <c r="AS6379" s="44"/>
      <c r="BM6379" s="44"/>
    </row>
    <row r="6380" spans="3:65" ht="12" customHeight="1">
      <c r="C6380" s="63"/>
      <c r="AB6380" s="49"/>
      <c r="AF6380" s="44"/>
      <c r="AQ6380" s="44"/>
      <c r="AS6380" s="44"/>
      <c r="BM6380" s="44"/>
    </row>
    <row r="6381" spans="3:65" ht="12" customHeight="1">
      <c r="C6381" s="63"/>
      <c r="AB6381" s="49"/>
      <c r="AF6381" s="44"/>
      <c r="AQ6381" s="44"/>
      <c r="AS6381" s="44"/>
      <c r="BM6381" s="44"/>
    </row>
    <row r="6382" spans="3:65" ht="12" customHeight="1">
      <c r="C6382" s="63"/>
      <c r="AB6382" s="49"/>
      <c r="AF6382" s="44"/>
      <c r="AQ6382" s="44"/>
      <c r="AS6382" s="44"/>
      <c r="BM6382" s="44"/>
    </row>
    <row r="6383" spans="3:65" ht="12" customHeight="1">
      <c r="C6383" s="63"/>
      <c r="AB6383" s="49"/>
      <c r="AF6383" s="44"/>
      <c r="AQ6383" s="44"/>
      <c r="AS6383" s="44"/>
      <c r="BM6383" s="44"/>
    </row>
    <row r="6384" spans="3:65" ht="12" customHeight="1">
      <c r="C6384" s="63"/>
      <c r="AB6384" s="49"/>
      <c r="AF6384" s="44"/>
      <c r="AQ6384" s="44"/>
      <c r="AS6384" s="44"/>
      <c r="BM6384" s="44"/>
    </row>
    <row r="6385" spans="3:65" ht="12" customHeight="1">
      <c r="C6385" s="63"/>
      <c r="AB6385" s="49"/>
      <c r="AF6385" s="44"/>
      <c r="AQ6385" s="44"/>
      <c r="AS6385" s="44"/>
      <c r="BM6385" s="44"/>
    </row>
    <row r="6386" spans="3:65" ht="12" customHeight="1">
      <c r="C6386" s="63"/>
      <c r="AB6386" s="49"/>
      <c r="AF6386" s="44"/>
      <c r="AQ6386" s="44"/>
      <c r="AS6386" s="44"/>
      <c r="BM6386" s="44"/>
    </row>
    <row r="6387" spans="3:65" ht="12" customHeight="1">
      <c r="C6387" s="63"/>
      <c r="AB6387" s="49"/>
      <c r="AF6387" s="44"/>
      <c r="AQ6387" s="44"/>
      <c r="AS6387" s="44"/>
      <c r="BM6387" s="44"/>
    </row>
    <row r="6388" spans="3:65" ht="12" customHeight="1">
      <c r="C6388" s="63"/>
      <c r="AB6388" s="49"/>
      <c r="AF6388" s="44"/>
      <c r="AQ6388" s="44"/>
      <c r="AS6388" s="44"/>
      <c r="BM6388" s="44"/>
    </row>
    <row r="6389" spans="3:65" ht="12" customHeight="1">
      <c r="C6389" s="63"/>
      <c r="AB6389" s="49"/>
      <c r="AF6389" s="44"/>
      <c r="AQ6389" s="44"/>
      <c r="AS6389" s="44"/>
      <c r="BM6389" s="44"/>
    </row>
    <row r="6390" spans="3:65" ht="12" customHeight="1">
      <c r="C6390" s="63"/>
      <c r="AB6390" s="49"/>
      <c r="AF6390" s="44"/>
      <c r="AQ6390" s="44"/>
      <c r="AS6390" s="44"/>
      <c r="BM6390" s="44"/>
    </row>
    <row r="6391" spans="3:65" ht="12" customHeight="1">
      <c r="C6391" s="63"/>
      <c r="AB6391" s="49"/>
      <c r="AF6391" s="44"/>
      <c r="AQ6391" s="44"/>
      <c r="AS6391" s="44"/>
      <c r="BM6391" s="44"/>
    </row>
    <row r="6392" spans="3:65" ht="12" customHeight="1">
      <c r="C6392" s="63"/>
      <c r="AB6392" s="49"/>
      <c r="AF6392" s="44"/>
      <c r="AQ6392" s="44"/>
      <c r="AS6392" s="44"/>
      <c r="BM6392" s="44"/>
    </row>
    <row r="6393" spans="3:65" ht="12" customHeight="1">
      <c r="C6393" s="63"/>
      <c r="AB6393" s="49"/>
      <c r="AF6393" s="44"/>
      <c r="AQ6393" s="44"/>
      <c r="AS6393" s="44"/>
      <c r="BM6393" s="44"/>
    </row>
    <row r="6394" spans="3:65" ht="12" customHeight="1">
      <c r="C6394" s="63"/>
      <c r="AB6394" s="49"/>
      <c r="AF6394" s="44"/>
      <c r="AQ6394" s="44"/>
      <c r="AS6394" s="44"/>
      <c r="BM6394" s="44"/>
    </row>
    <row r="6395" spans="3:65" ht="12" customHeight="1">
      <c r="C6395" s="63"/>
      <c r="AB6395" s="49"/>
      <c r="AF6395" s="44"/>
      <c r="AQ6395" s="44"/>
      <c r="AS6395" s="44"/>
      <c r="BM6395" s="44"/>
    </row>
    <row r="6396" spans="3:65" ht="12" customHeight="1">
      <c r="C6396" s="63"/>
      <c r="AB6396" s="49"/>
      <c r="AF6396" s="44"/>
      <c r="AQ6396" s="44"/>
      <c r="AS6396" s="44"/>
      <c r="BM6396" s="44"/>
    </row>
    <row r="6397" spans="3:65" ht="12" customHeight="1">
      <c r="C6397" s="63"/>
      <c r="AB6397" s="49"/>
      <c r="AF6397" s="44"/>
      <c r="AQ6397" s="44"/>
      <c r="AS6397" s="44"/>
      <c r="BM6397" s="44"/>
    </row>
    <row r="6398" spans="3:65" ht="12" customHeight="1">
      <c r="C6398" s="63"/>
      <c r="AB6398" s="49"/>
      <c r="AF6398" s="44"/>
      <c r="AQ6398" s="44"/>
      <c r="AS6398" s="44"/>
      <c r="BM6398" s="44"/>
    </row>
    <row r="6399" spans="3:65" ht="12" customHeight="1">
      <c r="C6399" s="63"/>
      <c r="AB6399" s="49"/>
      <c r="AF6399" s="44"/>
      <c r="AQ6399" s="44"/>
      <c r="AS6399" s="44"/>
      <c r="BM6399" s="44"/>
    </row>
    <row r="6400" spans="3:65" ht="12" customHeight="1">
      <c r="C6400" s="63"/>
      <c r="AB6400" s="49"/>
      <c r="AF6400" s="44"/>
      <c r="AQ6400" s="44"/>
      <c r="AS6400" s="44"/>
      <c r="BM6400" s="44"/>
    </row>
    <row r="6401" spans="3:65" ht="12" customHeight="1">
      <c r="C6401" s="63"/>
      <c r="AB6401" s="49"/>
      <c r="AF6401" s="44"/>
      <c r="AQ6401" s="44"/>
      <c r="AS6401" s="44"/>
      <c r="BM6401" s="44"/>
    </row>
    <row r="6402" spans="3:65" ht="12" customHeight="1">
      <c r="C6402" s="63"/>
      <c r="AB6402" s="49"/>
      <c r="AF6402" s="44"/>
      <c r="AQ6402" s="44"/>
      <c r="AS6402" s="44"/>
      <c r="BM6402" s="44"/>
    </row>
    <row r="6403" spans="3:65" ht="12" customHeight="1">
      <c r="C6403" s="63"/>
      <c r="AB6403" s="49"/>
      <c r="AF6403" s="44"/>
      <c r="AQ6403" s="44"/>
      <c r="AS6403" s="44"/>
      <c r="BM6403" s="44"/>
    </row>
    <row r="6404" spans="3:65" ht="12" customHeight="1">
      <c r="C6404" s="63"/>
      <c r="AB6404" s="49"/>
      <c r="AF6404" s="44"/>
      <c r="AQ6404" s="44"/>
      <c r="AS6404" s="44"/>
      <c r="BM6404" s="44"/>
    </row>
    <row r="6405" spans="3:65" ht="12" customHeight="1">
      <c r="C6405" s="63"/>
      <c r="AB6405" s="49"/>
      <c r="AF6405" s="44"/>
      <c r="AQ6405" s="44"/>
      <c r="AS6405" s="44"/>
      <c r="BM6405" s="44"/>
    </row>
    <row r="6406" spans="3:65" ht="12" customHeight="1">
      <c r="C6406" s="63"/>
      <c r="AB6406" s="49"/>
      <c r="AF6406" s="44"/>
      <c r="AQ6406" s="44"/>
      <c r="AS6406" s="44"/>
      <c r="BM6406" s="44"/>
    </row>
    <row r="6407" spans="3:65" ht="12" customHeight="1">
      <c r="C6407" s="63"/>
      <c r="AB6407" s="49"/>
      <c r="AF6407" s="44"/>
      <c r="AQ6407" s="44"/>
      <c r="AS6407" s="44"/>
      <c r="BM6407" s="44"/>
    </row>
    <row r="6408" spans="3:65" ht="12" customHeight="1">
      <c r="C6408" s="63"/>
      <c r="AB6408" s="49"/>
      <c r="AF6408" s="44"/>
      <c r="AQ6408" s="44"/>
      <c r="AS6408" s="44"/>
      <c r="BM6408" s="44"/>
    </row>
    <row r="6409" spans="3:65" ht="12" customHeight="1">
      <c r="C6409" s="63"/>
      <c r="AB6409" s="49"/>
      <c r="AF6409" s="44"/>
      <c r="AQ6409" s="44"/>
      <c r="AS6409" s="44"/>
      <c r="BM6409" s="44"/>
    </row>
    <row r="6410" spans="3:65" ht="12" customHeight="1">
      <c r="C6410" s="63"/>
      <c r="AB6410" s="49"/>
      <c r="AF6410" s="44"/>
      <c r="AQ6410" s="44"/>
      <c r="AS6410" s="44"/>
      <c r="BM6410" s="44"/>
    </row>
    <row r="6411" spans="3:65" ht="12" customHeight="1">
      <c r="C6411" s="63"/>
      <c r="AB6411" s="49"/>
      <c r="AF6411" s="44"/>
      <c r="AQ6411" s="44"/>
      <c r="AS6411" s="44"/>
      <c r="BM6411" s="44"/>
    </row>
    <row r="6412" spans="3:65" ht="12" customHeight="1">
      <c r="C6412" s="63"/>
      <c r="AB6412" s="49"/>
      <c r="AF6412" s="44"/>
      <c r="AQ6412" s="44"/>
      <c r="AS6412" s="44"/>
      <c r="BM6412" s="44"/>
    </row>
    <row r="6413" spans="3:65" ht="12" customHeight="1">
      <c r="C6413" s="63"/>
      <c r="AB6413" s="49"/>
      <c r="AF6413" s="44"/>
      <c r="AQ6413" s="44"/>
      <c r="AS6413" s="44"/>
      <c r="BM6413" s="44"/>
    </row>
    <row r="6414" spans="3:65" ht="12" customHeight="1">
      <c r="C6414" s="63"/>
      <c r="AB6414" s="49"/>
      <c r="AF6414" s="44"/>
      <c r="AQ6414" s="44"/>
      <c r="AS6414" s="44"/>
      <c r="BM6414" s="44"/>
    </row>
    <row r="6415" spans="3:65" ht="12" customHeight="1">
      <c r="C6415" s="63"/>
      <c r="AB6415" s="49"/>
      <c r="AF6415" s="44"/>
      <c r="AQ6415" s="44"/>
      <c r="AS6415" s="44"/>
      <c r="BM6415" s="44"/>
    </row>
    <row r="6416" spans="3:65" ht="12" customHeight="1">
      <c r="C6416" s="63"/>
      <c r="AB6416" s="49"/>
      <c r="AF6416" s="44"/>
      <c r="AQ6416" s="44"/>
      <c r="AS6416" s="44"/>
      <c r="BM6416" s="44"/>
    </row>
    <row r="6417" spans="3:65" ht="12" customHeight="1">
      <c r="C6417" s="63"/>
      <c r="AB6417" s="49"/>
      <c r="AF6417" s="44"/>
      <c r="AQ6417" s="44"/>
      <c r="AS6417" s="44"/>
      <c r="BM6417" s="44"/>
    </row>
    <row r="6418" spans="3:65" ht="12" customHeight="1">
      <c r="C6418" s="63"/>
      <c r="AB6418" s="49"/>
      <c r="AF6418" s="44"/>
      <c r="AQ6418" s="44"/>
      <c r="AS6418" s="44"/>
      <c r="BM6418" s="44"/>
    </row>
    <row r="6419" spans="3:65" ht="12" customHeight="1">
      <c r="C6419" s="63"/>
      <c r="AB6419" s="49"/>
      <c r="AF6419" s="44"/>
      <c r="AQ6419" s="44"/>
      <c r="AS6419" s="44"/>
      <c r="BM6419" s="44"/>
    </row>
    <row r="6420" spans="3:65" ht="12" customHeight="1">
      <c r="C6420" s="63"/>
      <c r="AB6420" s="49"/>
      <c r="AF6420" s="44"/>
      <c r="AQ6420" s="44"/>
      <c r="AS6420" s="44"/>
      <c r="BM6420" s="44"/>
    </row>
    <row r="6421" spans="3:65" ht="12" customHeight="1">
      <c r="C6421" s="63"/>
      <c r="AB6421" s="49"/>
      <c r="AF6421" s="44"/>
      <c r="AQ6421" s="44"/>
      <c r="AS6421" s="44"/>
      <c r="BM6421" s="44"/>
    </row>
    <row r="6422" spans="3:65" ht="12" customHeight="1">
      <c r="C6422" s="63"/>
      <c r="AB6422" s="49"/>
      <c r="AF6422" s="44"/>
      <c r="AQ6422" s="44"/>
      <c r="AS6422" s="44"/>
      <c r="BM6422" s="44"/>
    </row>
    <row r="6423" spans="3:65" ht="12" customHeight="1">
      <c r="C6423" s="63"/>
      <c r="AB6423" s="49"/>
      <c r="AF6423" s="44"/>
      <c r="AQ6423" s="44"/>
      <c r="AS6423" s="44"/>
      <c r="BM6423" s="44"/>
    </row>
    <row r="6424" spans="3:65" ht="12" customHeight="1">
      <c r="C6424" s="63"/>
      <c r="AB6424" s="49"/>
      <c r="AF6424" s="44"/>
      <c r="AQ6424" s="44"/>
      <c r="AS6424" s="44"/>
      <c r="BM6424" s="44"/>
    </row>
    <row r="6425" spans="3:65" ht="12" customHeight="1">
      <c r="C6425" s="63"/>
      <c r="AB6425" s="49"/>
      <c r="AF6425" s="44"/>
      <c r="AQ6425" s="44"/>
      <c r="AS6425" s="44"/>
      <c r="BM6425" s="44"/>
    </row>
    <row r="6426" spans="3:65" ht="12" customHeight="1">
      <c r="C6426" s="63"/>
      <c r="AB6426" s="49"/>
      <c r="AF6426" s="44"/>
      <c r="AQ6426" s="44"/>
      <c r="AS6426" s="44"/>
      <c r="BM6426" s="44"/>
    </row>
    <row r="6427" spans="3:65" ht="12" customHeight="1">
      <c r="C6427" s="63"/>
      <c r="AB6427" s="49"/>
      <c r="AF6427" s="44"/>
      <c r="AQ6427" s="44"/>
      <c r="AS6427" s="44"/>
      <c r="BM6427" s="44"/>
    </row>
    <row r="6428" spans="3:65" ht="12" customHeight="1">
      <c r="C6428" s="63"/>
      <c r="AB6428" s="49"/>
      <c r="AF6428" s="44"/>
      <c r="AQ6428" s="44"/>
      <c r="AS6428" s="44"/>
      <c r="BM6428" s="44"/>
    </row>
    <row r="6429" spans="3:65" ht="12" customHeight="1">
      <c r="C6429" s="63"/>
      <c r="AB6429" s="49"/>
      <c r="AF6429" s="44"/>
      <c r="AQ6429" s="44"/>
      <c r="AS6429" s="44"/>
      <c r="BM6429" s="44"/>
    </row>
    <row r="6430" spans="3:65" ht="12" customHeight="1">
      <c r="C6430" s="63"/>
      <c r="AB6430" s="49"/>
      <c r="AF6430" s="44"/>
      <c r="AQ6430" s="44"/>
      <c r="AS6430" s="44"/>
      <c r="BM6430" s="44"/>
    </row>
    <row r="6431" spans="3:65" ht="12" customHeight="1">
      <c r="C6431" s="63"/>
      <c r="AB6431" s="49"/>
      <c r="AF6431" s="44"/>
      <c r="AQ6431" s="44"/>
      <c r="AS6431" s="44"/>
      <c r="BM6431" s="44"/>
    </row>
    <row r="6432" spans="3:65" ht="12" customHeight="1">
      <c r="C6432" s="63"/>
      <c r="AB6432" s="49"/>
      <c r="AF6432" s="44"/>
      <c r="AQ6432" s="44"/>
      <c r="AS6432" s="44"/>
      <c r="BM6432" s="44"/>
    </row>
    <row r="6433" spans="3:65" ht="12" customHeight="1">
      <c r="C6433" s="63"/>
      <c r="AB6433" s="49"/>
      <c r="AF6433" s="44"/>
      <c r="AQ6433" s="44"/>
      <c r="AS6433" s="44"/>
      <c r="BM6433" s="44"/>
    </row>
    <row r="6434" spans="3:65" ht="12" customHeight="1">
      <c r="C6434" s="63"/>
      <c r="AB6434" s="49"/>
      <c r="AF6434" s="44"/>
      <c r="AQ6434" s="44"/>
      <c r="AS6434" s="44"/>
      <c r="BM6434" s="44"/>
    </row>
    <row r="6435" spans="3:65" ht="12" customHeight="1">
      <c r="C6435" s="63"/>
      <c r="AB6435" s="49"/>
      <c r="AF6435" s="44"/>
      <c r="AQ6435" s="44"/>
      <c r="AS6435" s="44"/>
      <c r="BM6435" s="44"/>
    </row>
    <row r="6436" spans="3:65" ht="12" customHeight="1">
      <c r="C6436" s="63"/>
      <c r="AB6436" s="49"/>
      <c r="AF6436" s="44"/>
      <c r="AQ6436" s="44"/>
      <c r="AS6436" s="44"/>
      <c r="BM6436" s="44"/>
    </row>
    <row r="6437" spans="3:65" ht="12" customHeight="1">
      <c r="C6437" s="63"/>
      <c r="AB6437" s="49"/>
      <c r="AF6437" s="44"/>
      <c r="AQ6437" s="44"/>
      <c r="AS6437" s="44"/>
      <c r="BM6437" s="44"/>
    </row>
    <row r="6438" spans="3:65" ht="12" customHeight="1">
      <c r="C6438" s="63"/>
      <c r="AB6438" s="49"/>
      <c r="AF6438" s="44"/>
      <c r="AQ6438" s="44"/>
      <c r="AS6438" s="44"/>
      <c r="BM6438" s="44"/>
    </row>
    <row r="6439" spans="3:65" ht="12" customHeight="1">
      <c r="C6439" s="63"/>
      <c r="AB6439" s="49"/>
      <c r="AF6439" s="44"/>
      <c r="AQ6439" s="44"/>
      <c r="AS6439" s="44"/>
      <c r="BM6439" s="44"/>
    </row>
    <row r="6440" spans="3:65" ht="12" customHeight="1">
      <c r="C6440" s="63"/>
      <c r="AB6440" s="49"/>
      <c r="AF6440" s="44"/>
      <c r="AQ6440" s="44"/>
      <c r="AS6440" s="44"/>
      <c r="BM6440" s="44"/>
    </row>
    <row r="6441" spans="3:65" ht="12" customHeight="1">
      <c r="C6441" s="63"/>
      <c r="AB6441" s="49"/>
      <c r="AF6441" s="44"/>
      <c r="AQ6441" s="44"/>
      <c r="AS6441" s="44"/>
      <c r="BM6441" s="44"/>
    </row>
    <row r="6442" spans="3:65" ht="12" customHeight="1">
      <c r="C6442" s="63"/>
      <c r="AB6442" s="49"/>
      <c r="AF6442" s="44"/>
      <c r="AQ6442" s="44"/>
      <c r="AS6442" s="44"/>
      <c r="BM6442" s="44"/>
    </row>
    <row r="6443" spans="3:65" ht="12" customHeight="1">
      <c r="C6443" s="63"/>
      <c r="AB6443" s="49"/>
      <c r="AF6443" s="44"/>
      <c r="AQ6443" s="44"/>
      <c r="AS6443" s="44"/>
      <c r="BM6443" s="44"/>
    </row>
    <row r="6444" spans="3:65" ht="12" customHeight="1">
      <c r="C6444" s="63"/>
      <c r="AB6444" s="49"/>
      <c r="AF6444" s="44"/>
      <c r="AQ6444" s="44"/>
      <c r="AS6444" s="44"/>
      <c r="BM6444" s="44"/>
    </row>
    <row r="6445" spans="3:65" ht="12" customHeight="1">
      <c r="C6445" s="63"/>
      <c r="AB6445" s="49"/>
      <c r="AF6445" s="44"/>
      <c r="AQ6445" s="44"/>
      <c r="AS6445" s="44"/>
      <c r="BM6445" s="44"/>
    </row>
    <row r="6446" spans="3:65" ht="12" customHeight="1">
      <c r="C6446" s="63"/>
      <c r="AB6446" s="49"/>
      <c r="AF6446" s="44"/>
      <c r="AQ6446" s="44"/>
      <c r="AS6446" s="44"/>
      <c r="BM6446" s="44"/>
    </row>
    <row r="6447" spans="3:65" ht="12" customHeight="1">
      <c r="C6447" s="63"/>
      <c r="AB6447" s="49"/>
      <c r="AF6447" s="44"/>
      <c r="AQ6447" s="44"/>
      <c r="AS6447" s="44"/>
      <c r="BM6447" s="44"/>
    </row>
    <row r="6448" spans="3:65" ht="12" customHeight="1">
      <c r="C6448" s="63"/>
      <c r="AB6448" s="49"/>
      <c r="AF6448" s="44"/>
      <c r="AQ6448" s="44"/>
      <c r="AS6448" s="44"/>
      <c r="BM6448" s="44"/>
    </row>
    <row r="6449" spans="3:65" ht="12" customHeight="1">
      <c r="C6449" s="63"/>
      <c r="AB6449" s="49"/>
      <c r="AF6449" s="44"/>
      <c r="AQ6449" s="44"/>
      <c r="AS6449" s="44"/>
      <c r="BM6449" s="44"/>
    </row>
    <row r="6450" spans="3:65" ht="12" customHeight="1">
      <c r="C6450" s="63"/>
      <c r="AB6450" s="49"/>
      <c r="AF6450" s="44"/>
      <c r="AQ6450" s="44"/>
      <c r="AS6450" s="44"/>
      <c r="BM6450" s="44"/>
    </row>
    <row r="6451" spans="3:65" ht="12" customHeight="1">
      <c r="C6451" s="63"/>
      <c r="AB6451" s="49"/>
      <c r="AF6451" s="44"/>
      <c r="AQ6451" s="44"/>
      <c r="AS6451" s="44"/>
      <c r="BM6451" s="44"/>
    </row>
    <row r="6452" spans="3:65" ht="12" customHeight="1">
      <c r="C6452" s="63"/>
      <c r="AB6452" s="49"/>
      <c r="AF6452" s="44"/>
      <c r="AQ6452" s="44"/>
      <c r="AS6452" s="44"/>
      <c r="BM6452" s="44"/>
    </row>
    <row r="6453" spans="3:65" ht="12" customHeight="1">
      <c r="C6453" s="63"/>
      <c r="AB6453" s="49"/>
      <c r="AF6453" s="44"/>
      <c r="AQ6453" s="44"/>
      <c r="AS6453" s="44"/>
      <c r="BM6453" s="44"/>
    </row>
    <row r="6454" spans="3:65" ht="12" customHeight="1">
      <c r="C6454" s="63"/>
      <c r="AB6454" s="49"/>
      <c r="AF6454" s="44"/>
      <c r="AQ6454" s="44"/>
      <c r="AS6454" s="44"/>
      <c r="BM6454" s="44"/>
    </row>
    <row r="6455" spans="3:65" ht="12" customHeight="1">
      <c r="C6455" s="63"/>
      <c r="AB6455" s="49"/>
      <c r="AF6455" s="44"/>
      <c r="AQ6455" s="44"/>
      <c r="AS6455" s="44"/>
      <c r="BM6455" s="44"/>
    </row>
    <row r="6456" spans="3:65" ht="12" customHeight="1">
      <c r="C6456" s="63"/>
      <c r="AB6456" s="49"/>
      <c r="AF6456" s="44"/>
      <c r="AQ6456" s="44"/>
      <c r="AS6456" s="44"/>
      <c r="BM6456" s="44"/>
    </row>
    <row r="6457" spans="3:65" ht="12" customHeight="1">
      <c r="C6457" s="63"/>
      <c r="AB6457" s="49"/>
      <c r="AF6457" s="44"/>
      <c r="AQ6457" s="44"/>
      <c r="AS6457" s="44"/>
      <c r="BM6457" s="44"/>
    </row>
    <row r="6458" spans="3:65" ht="12" customHeight="1">
      <c r="C6458" s="63"/>
      <c r="AB6458" s="49"/>
      <c r="AF6458" s="44"/>
      <c r="AQ6458" s="44"/>
      <c r="AS6458" s="44"/>
      <c r="BM6458" s="44"/>
    </row>
    <row r="6459" spans="3:65" ht="12" customHeight="1">
      <c r="C6459" s="63"/>
      <c r="AB6459" s="49"/>
      <c r="AF6459" s="44"/>
      <c r="AQ6459" s="44"/>
      <c r="AS6459" s="44"/>
      <c r="BM6459" s="44"/>
    </row>
    <row r="6460" spans="3:65" ht="12" customHeight="1">
      <c r="C6460" s="63"/>
      <c r="AB6460" s="49"/>
      <c r="AF6460" s="44"/>
      <c r="AQ6460" s="44"/>
      <c r="AS6460" s="44"/>
      <c r="BM6460" s="44"/>
    </row>
    <row r="6461" spans="3:65" ht="12" customHeight="1">
      <c r="C6461" s="63"/>
      <c r="AB6461" s="49"/>
      <c r="AF6461" s="44"/>
      <c r="AQ6461" s="44"/>
      <c r="AS6461" s="44"/>
      <c r="BM6461" s="44"/>
    </row>
    <row r="6462" spans="3:65" ht="12" customHeight="1">
      <c r="C6462" s="63"/>
      <c r="AB6462" s="49"/>
      <c r="AF6462" s="44"/>
      <c r="AQ6462" s="44"/>
      <c r="AS6462" s="44"/>
      <c r="BM6462" s="44"/>
    </row>
    <row r="6463" spans="3:65" ht="12" customHeight="1">
      <c r="C6463" s="63"/>
      <c r="AB6463" s="49"/>
      <c r="AF6463" s="44"/>
      <c r="AQ6463" s="44"/>
      <c r="AS6463" s="44"/>
      <c r="BM6463" s="44"/>
    </row>
    <row r="6464" spans="3:65" ht="12" customHeight="1">
      <c r="C6464" s="63"/>
      <c r="AB6464" s="49"/>
      <c r="AF6464" s="44"/>
      <c r="AQ6464" s="44"/>
      <c r="AS6464" s="44"/>
      <c r="BM6464" s="44"/>
    </row>
    <row r="6465" spans="3:65" ht="12" customHeight="1">
      <c r="C6465" s="63"/>
      <c r="AB6465" s="49"/>
      <c r="AF6465" s="44"/>
      <c r="AQ6465" s="44"/>
      <c r="AS6465" s="44"/>
      <c r="BM6465" s="44"/>
    </row>
    <row r="6466" spans="3:65" ht="12" customHeight="1">
      <c r="C6466" s="63"/>
      <c r="AB6466" s="49"/>
      <c r="AF6466" s="44"/>
      <c r="AQ6466" s="44"/>
      <c r="AS6466" s="44"/>
      <c r="BM6466" s="44"/>
    </row>
    <row r="6467" spans="3:65" ht="12" customHeight="1">
      <c r="C6467" s="63"/>
      <c r="AB6467" s="49"/>
      <c r="AF6467" s="44"/>
      <c r="AQ6467" s="44"/>
      <c r="AS6467" s="44"/>
      <c r="BM6467" s="44"/>
    </row>
    <row r="6468" spans="3:65" ht="12" customHeight="1">
      <c r="C6468" s="63"/>
      <c r="AB6468" s="49"/>
      <c r="AF6468" s="44"/>
      <c r="AQ6468" s="44"/>
      <c r="AS6468" s="44"/>
      <c r="BM6468" s="44"/>
    </row>
    <row r="6469" spans="3:65" ht="12" customHeight="1">
      <c r="C6469" s="63"/>
      <c r="AB6469" s="49"/>
      <c r="AF6469" s="44"/>
      <c r="AQ6469" s="44"/>
      <c r="AS6469" s="44"/>
      <c r="BM6469" s="44"/>
    </row>
    <row r="6470" spans="3:65" ht="12" customHeight="1">
      <c r="C6470" s="63"/>
      <c r="AB6470" s="49"/>
      <c r="AF6470" s="44"/>
      <c r="AQ6470" s="44"/>
      <c r="AS6470" s="44"/>
      <c r="BM6470" s="44"/>
    </row>
    <row r="6471" spans="3:65" ht="12" customHeight="1">
      <c r="C6471" s="63"/>
      <c r="AB6471" s="49"/>
      <c r="AF6471" s="44"/>
      <c r="AQ6471" s="44"/>
      <c r="AS6471" s="44"/>
      <c r="BM6471" s="44"/>
    </row>
    <row r="6472" spans="3:65" ht="12" customHeight="1">
      <c r="C6472" s="63"/>
      <c r="AB6472" s="49"/>
      <c r="AF6472" s="44"/>
      <c r="AQ6472" s="44"/>
      <c r="AS6472" s="44"/>
      <c r="BM6472" s="44"/>
    </row>
    <row r="6473" spans="3:65" ht="12" customHeight="1">
      <c r="C6473" s="63"/>
      <c r="AB6473" s="49"/>
      <c r="AF6473" s="44"/>
      <c r="AQ6473" s="44"/>
      <c r="AS6473" s="44"/>
      <c r="BM6473" s="44"/>
    </row>
    <row r="6474" spans="3:65" ht="12" customHeight="1">
      <c r="C6474" s="63"/>
      <c r="AB6474" s="49"/>
      <c r="AF6474" s="44"/>
      <c r="AQ6474" s="44"/>
      <c r="AS6474" s="44"/>
      <c r="BM6474" s="44"/>
    </row>
    <row r="6475" spans="3:65" ht="12" customHeight="1">
      <c r="C6475" s="63"/>
      <c r="AB6475" s="49"/>
      <c r="AF6475" s="44"/>
      <c r="AQ6475" s="44"/>
      <c r="AS6475" s="44"/>
      <c r="BM6475" s="44"/>
    </row>
    <row r="6476" spans="3:65" ht="12" customHeight="1">
      <c r="C6476" s="63"/>
      <c r="AB6476" s="49"/>
      <c r="AF6476" s="44"/>
      <c r="AQ6476" s="44"/>
      <c r="AS6476" s="44"/>
      <c r="BM6476" s="44"/>
    </row>
    <row r="6477" spans="3:65" ht="12" customHeight="1">
      <c r="C6477" s="63"/>
      <c r="AB6477" s="49"/>
      <c r="AF6477" s="44"/>
      <c r="AQ6477" s="44"/>
      <c r="AS6477" s="44"/>
      <c r="BM6477" s="44"/>
    </row>
    <row r="6478" spans="3:65" ht="12" customHeight="1">
      <c r="C6478" s="63"/>
      <c r="AB6478" s="49"/>
      <c r="AF6478" s="44"/>
      <c r="AQ6478" s="44"/>
      <c r="AS6478" s="44"/>
      <c r="BM6478" s="44"/>
    </row>
    <row r="6479" spans="3:65" ht="12" customHeight="1">
      <c r="C6479" s="63"/>
      <c r="AB6479" s="49"/>
      <c r="AF6479" s="44"/>
      <c r="AQ6479" s="44"/>
      <c r="AS6479" s="44"/>
      <c r="BM6479" s="44"/>
    </row>
    <row r="6480" spans="3:65" ht="12" customHeight="1">
      <c r="C6480" s="63"/>
      <c r="AB6480" s="49"/>
      <c r="AF6480" s="44"/>
      <c r="AQ6480" s="44"/>
      <c r="AS6480" s="44"/>
      <c r="BM6480" s="44"/>
    </row>
    <row r="6481" spans="3:65" ht="12" customHeight="1">
      <c r="C6481" s="63"/>
      <c r="AB6481" s="49"/>
      <c r="AF6481" s="44"/>
      <c r="AQ6481" s="44"/>
      <c r="AS6481" s="44"/>
      <c r="BM6481" s="44"/>
    </row>
    <row r="6482" spans="3:65" ht="12" customHeight="1">
      <c r="C6482" s="63"/>
      <c r="AB6482" s="49"/>
      <c r="AF6482" s="44"/>
      <c r="AQ6482" s="44"/>
      <c r="AS6482" s="44"/>
      <c r="BM6482" s="44"/>
    </row>
    <row r="6483" spans="3:65" ht="12" customHeight="1">
      <c r="C6483" s="63"/>
      <c r="AB6483" s="49"/>
      <c r="AF6483" s="44"/>
      <c r="AQ6483" s="44"/>
      <c r="AS6483" s="44"/>
      <c r="BM6483" s="44"/>
    </row>
    <row r="6484" spans="3:65" ht="12" customHeight="1">
      <c r="C6484" s="63"/>
      <c r="AB6484" s="49"/>
      <c r="AF6484" s="44"/>
      <c r="AQ6484" s="44"/>
      <c r="AS6484" s="44"/>
      <c r="BM6484" s="44"/>
    </row>
    <row r="6485" spans="3:65" ht="12" customHeight="1">
      <c r="C6485" s="63"/>
      <c r="AB6485" s="49"/>
      <c r="AF6485" s="44"/>
      <c r="AQ6485" s="44"/>
      <c r="AS6485" s="44"/>
      <c r="BM6485" s="44"/>
    </row>
    <row r="6486" spans="3:65" ht="12" customHeight="1">
      <c r="C6486" s="63"/>
      <c r="AB6486" s="49"/>
      <c r="AF6486" s="44"/>
      <c r="AQ6486" s="44"/>
      <c r="AS6486" s="44"/>
      <c r="BM6486" s="44"/>
    </row>
    <row r="6487" spans="3:65" ht="12" customHeight="1">
      <c r="C6487" s="63"/>
      <c r="AB6487" s="49"/>
      <c r="AF6487" s="44"/>
      <c r="AQ6487" s="44"/>
      <c r="AS6487" s="44"/>
      <c r="BM6487" s="44"/>
    </row>
    <row r="6488" spans="3:65" ht="12" customHeight="1">
      <c r="C6488" s="63"/>
      <c r="AB6488" s="49"/>
      <c r="AF6488" s="44"/>
      <c r="AQ6488" s="44"/>
      <c r="AS6488" s="44"/>
      <c r="BM6488" s="44"/>
    </row>
    <row r="6489" spans="3:65" ht="12" customHeight="1">
      <c r="C6489" s="63"/>
      <c r="AB6489" s="49"/>
      <c r="AF6489" s="44"/>
      <c r="AQ6489" s="44"/>
      <c r="AS6489" s="44"/>
      <c r="BM6489" s="44"/>
    </row>
    <row r="6490" spans="3:65" ht="12" customHeight="1">
      <c r="C6490" s="63"/>
      <c r="AB6490" s="49"/>
      <c r="AF6490" s="44"/>
      <c r="AQ6490" s="44"/>
      <c r="AS6490" s="44"/>
      <c r="BM6490" s="44"/>
    </row>
    <row r="6491" spans="3:65" ht="12" customHeight="1">
      <c r="C6491" s="63"/>
      <c r="AB6491" s="49"/>
      <c r="AF6491" s="44"/>
      <c r="AQ6491" s="44"/>
      <c r="AS6491" s="44"/>
      <c r="BM6491" s="44"/>
    </row>
    <row r="6492" spans="3:65" ht="12" customHeight="1">
      <c r="C6492" s="63"/>
      <c r="AB6492" s="49"/>
      <c r="AF6492" s="44"/>
      <c r="AQ6492" s="44"/>
      <c r="AS6492" s="44"/>
      <c r="BM6492" s="44"/>
    </row>
    <row r="6493" spans="3:65" ht="12" customHeight="1">
      <c r="C6493" s="63"/>
      <c r="AB6493" s="49"/>
      <c r="AF6493" s="44"/>
      <c r="AQ6493" s="44"/>
      <c r="AS6493" s="44"/>
      <c r="BM6493" s="44"/>
    </row>
    <row r="6494" spans="3:65" ht="12" customHeight="1">
      <c r="C6494" s="63"/>
      <c r="AB6494" s="49"/>
      <c r="AF6494" s="44"/>
      <c r="AQ6494" s="44"/>
      <c r="AS6494" s="44"/>
      <c r="BM6494" s="44"/>
    </row>
    <row r="6495" spans="3:65" ht="12" customHeight="1">
      <c r="C6495" s="63"/>
      <c r="AB6495" s="49"/>
      <c r="AF6495" s="44"/>
      <c r="AQ6495" s="44"/>
      <c r="AS6495" s="44"/>
      <c r="BM6495" s="44"/>
    </row>
    <row r="6496" spans="3:65" ht="12" customHeight="1">
      <c r="C6496" s="63"/>
      <c r="AB6496" s="49"/>
      <c r="AF6496" s="44"/>
      <c r="AQ6496" s="44"/>
      <c r="AS6496" s="44"/>
      <c r="BM6496" s="44"/>
    </row>
    <row r="6497" spans="3:65" ht="12" customHeight="1">
      <c r="C6497" s="63"/>
      <c r="AB6497" s="49"/>
      <c r="AF6497" s="44"/>
      <c r="AQ6497" s="44"/>
      <c r="AS6497" s="44"/>
      <c r="BM6497" s="44"/>
    </row>
    <row r="6498" spans="3:65" ht="12" customHeight="1">
      <c r="C6498" s="63"/>
      <c r="AB6498" s="49"/>
      <c r="AF6498" s="44"/>
      <c r="AQ6498" s="44"/>
      <c r="AS6498" s="44"/>
      <c r="BM6498" s="44"/>
    </row>
    <row r="6499" spans="3:65" ht="12" customHeight="1">
      <c r="C6499" s="63"/>
      <c r="AB6499" s="49"/>
      <c r="AF6499" s="44"/>
      <c r="AQ6499" s="44"/>
      <c r="AS6499" s="44"/>
      <c r="BM6499" s="44"/>
    </row>
    <row r="6500" spans="3:65" ht="12" customHeight="1">
      <c r="C6500" s="63"/>
      <c r="AB6500" s="49"/>
      <c r="AF6500" s="44"/>
      <c r="AQ6500" s="44"/>
      <c r="AS6500" s="44"/>
      <c r="BM6500" s="44"/>
    </row>
    <row r="6501" spans="3:65" ht="12" customHeight="1">
      <c r="C6501" s="63"/>
      <c r="AB6501" s="49"/>
      <c r="AF6501" s="44"/>
      <c r="AQ6501" s="44"/>
      <c r="AS6501" s="44"/>
      <c r="BM6501" s="44"/>
    </row>
    <row r="6502" spans="3:65" ht="12" customHeight="1">
      <c r="C6502" s="63"/>
      <c r="AB6502" s="49"/>
      <c r="AF6502" s="44"/>
      <c r="AQ6502" s="44"/>
      <c r="AS6502" s="44"/>
      <c r="BM6502" s="44"/>
    </row>
    <row r="6503" spans="3:65" ht="12" customHeight="1">
      <c r="C6503" s="63"/>
      <c r="AB6503" s="49"/>
      <c r="AF6503" s="44"/>
      <c r="AQ6503" s="44"/>
      <c r="AS6503" s="44"/>
      <c r="BM6503" s="44"/>
    </row>
    <row r="6504" spans="3:65" ht="12" customHeight="1">
      <c r="C6504" s="63"/>
      <c r="AB6504" s="49"/>
      <c r="AF6504" s="44"/>
      <c r="AQ6504" s="44"/>
      <c r="AS6504" s="44"/>
      <c r="BM6504" s="44"/>
    </row>
    <row r="6505" spans="3:65" ht="12" customHeight="1">
      <c r="C6505" s="63"/>
      <c r="AB6505" s="49"/>
      <c r="AF6505" s="44"/>
      <c r="AQ6505" s="44"/>
      <c r="AS6505" s="44"/>
      <c r="BM6505" s="44"/>
    </row>
    <row r="6506" spans="3:65" ht="12" customHeight="1">
      <c r="C6506" s="63"/>
      <c r="AB6506" s="49"/>
      <c r="AF6506" s="44"/>
      <c r="AQ6506" s="44"/>
      <c r="AS6506" s="44"/>
      <c r="BM6506" s="44"/>
    </row>
    <row r="6507" spans="3:65" ht="12" customHeight="1">
      <c r="C6507" s="63"/>
      <c r="AB6507" s="49"/>
      <c r="AF6507" s="44"/>
      <c r="AQ6507" s="44"/>
      <c r="AS6507" s="44"/>
      <c r="BM6507" s="44"/>
    </row>
    <row r="6508" spans="3:65" ht="12" customHeight="1">
      <c r="C6508" s="63"/>
      <c r="AB6508" s="49"/>
      <c r="AF6508" s="44"/>
      <c r="AQ6508" s="44"/>
      <c r="AS6508" s="44"/>
      <c r="BM6508" s="44"/>
    </row>
    <row r="6509" spans="3:65" ht="12" customHeight="1">
      <c r="C6509" s="63"/>
      <c r="AB6509" s="49"/>
      <c r="AF6509" s="44"/>
      <c r="AQ6509" s="44"/>
      <c r="AS6509" s="44"/>
      <c r="BM6509" s="44"/>
    </row>
    <row r="6510" spans="3:65" ht="12" customHeight="1">
      <c r="C6510" s="63"/>
      <c r="AB6510" s="49"/>
      <c r="AF6510" s="44"/>
      <c r="AQ6510" s="44"/>
      <c r="AS6510" s="44"/>
      <c r="BM6510" s="44"/>
    </row>
    <row r="6511" spans="3:65" ht="12" customHeight="1">
      <c r="C6511" s="63"/>
      <c r="AB6511" s="49"/>
      <c r="AF6511" s="44"/>
      <c r="AQ6511" s="44"/>
      <c r="AS6511" s="44"/>
      <c r="BM6511" s="44"/>
    </row>
    <row r="6512" spans="3:65" ht="12" customHeight="1">
      <c r="C6512" s="63"/>
      <c r="AB6512" s="49"/>
      <c r="AF6512" s="44"/>
      <c r="AQ6512" s="44"/>
      <c r="AS6512" s="44"/>
      <c r="BM6512" s="44"/>
    </row>
    <row r="6513" spans="3:65" ht="12" customHeight="1">
      <c r="C6513" s="63"/>
      <c r="AB6513" s="49"/>
      <c r="AF6513" s="44"/>
      <c r="AQ6513" s="44"/>
      <c r="AS6513" s="44"/>
      <c r="BM6513" s="44"/>
    </row>
    <row r="6514" spans="3:65" ht="12" customHeight="1">
      <c r="C6514" s="63"/>
      <c r="AB6514" s="49"/>
      <c r="AF6514" s="44"/>
      <c r="AQ6514" s="44"/>
      <c r="AS6514" s="44"/>
      <c r="BM6514" s="44"/>
    </row>
    <row r="6515" spans="3:65" ht="12" customHeight="1">
      <c r="C6515" s="63"/>
      <c r="AB6515" s="49"/>
      <c r="AF6515" s="44"/>
      <c r="AQ6515" s="44"/>
      <c r="AS6515" s="44"/>
      <c r="BM6515" s="44"/>
    </row>
    <row r="6516" spans="3:65" ht="12" customHeight="1">
      <c r="C6516" s="63"/>
      <c r="AB6516" s="49"/>
      <c r="AF6516" s="44"/>
      <c r="AQ6516" s="44"/>
      <c r="AS6516" s="44"/>
      <c r="BM6516" s="44"/>
    </row>
    <row r="6517" spans="3:65" ht="12" customHeight="1">
      <c r="C6517" s="63"/>
      <c r="AB6517" s="49"/>
      <c r="AF6517" s="44"/>
      <c r="AQ6517" s="44"/>
      <c r="AS6517" s="44"/>
      <c r="BM6517" s="44"/>
    </row>
    <row r="6518" spans="3:65" ht="12" customHeight="1">
      <c r="C6518" s="63"/>
      <c r="AB6518" s="49"/>
      <c r="AF6518" s="44"/>
      <c r="AQ6518" s="44"/>
      <c r="AS6518" s="44"/>
      <c r="BM6518" s="44"/>
    </row>
    <row r="6519" spans="3:65" ht="12" customHeight="1">
      <c r="C6519" s="63"/>
      <c r="AB6519" s="49"/>
      <c r="AF6519" s="44"/>
      <c r="AQ6519" s="44"/>
      <c r="AS6519" s="44"/>
      <c r="BM6519" s="44"/>
    </row>
    <row r="6520" spans="3:65" ht="12" customHeight="1">
      <c r="C6520" s="63"/>
      <c r="AB6520" s="49"/>
      <c r="AF6520" s="44"/>
      <c r="AQ6520" s="44"/>
      <c r="AS6520" s="44"/>
      <c r="BM6520" s="44"/>
    </row>
    <row r="6521" spans="3:65" ht="12" customHeight="1">
      <c r="C6521" s="63"/>
      <c r="AB6521" s="49"/>
      <c r="AF6521" s="44"/>
      <c r="AQ6521" s="44"/>
      <c r="AS6521" s="44"/>
      <c r="BM6521" s="44"/>
    </row>
    <row r="6522" spans="3:65" ht="12" customHeight="1">
      <c r="C6522" s="63"/>
      <c r="AB6522" s="49"/>
      <c r="AF6522" s="44"/>
      <c r="AQ6522" s="44"/>
      <c r="AS6522" s="44"/>
      <c r="BM6522" s="44"/>
    </row>
    <row r="6523" spans="3:65" ht="12" customHeight="1">
      <c r="C6523" s="63"/>
      <c r="AB6523" s="49"/>
      <c r="AF6523" s="44"/>
      <c r="AQ6523" s="44"/>
      <c r="AS6523" s="44"/>
      <c r="BM6523" s="44"/>
    </row>
    <row r="6524" spans="3:65" ht="12" customHeight="1">
      <c r="C6524" s="63"/>
      <c r="AB6524" s="49"/>
      <c r="AF6524" s="44"/>
      <c r="AQ6524" s="44"/>
      <c r="AS6524" s="44"/>
      <c r="BM6524" s="44"/>
    </row>
    <row r="6525" spans="3:65" ht="12" customHeight="1">
      <c r="C6525" s="63"/>
      <c r="AB6525" s="49"/>
      <c r="AF6525" s="44"/>
      <c r="AQ6525" s="44"/>
      <c r="AS6525" s="44"/>
      <c r="BM6525" s="44"/>
    </row>
    <row r="6526" spans="3:65" ht="12" customHeight="1">
      <c r="C6526" s="63"/>
      <c r="AB6526" s="49"/>
      <c r="AF6526" s="44"/>
      <c r="AQ6526" s="44"/>
      <c r="AS6526" s="44"/>
      <c r="BM6526" s="44"/>
    </row>
    <row r="6527" spans="3:65" ht="12" customHeight="1">
      <c r="C6527" s="63"/>
      <c r="AB6527" s="49"/>
      <c r="AF6527" s="44"/>
      <c r="AQ6527" s="44"/>
      <c r="AS6527" s="44"/>
      <c r="BM6527" s="44"/>
    </row>
    <row r="6528" spans="3:65" ht="12" customHeight="1">
      <c r="C6528" s="63"/>
      <c r="AB6528" s="49"/>
      <c r="AF6528" s="44"/>
      <c r="AQ6528" s="44"/>
      <c r="AS6528" s="44"/>
      <c r="BM6528" s="44"/>
    </row>
    <row r="6529" spans="3:65" ht="12" customHeight="1">
      <c r="C6529" s="63"/>
      <c r="AB6529" s="49"/>
      <c r="AF6529" s="44"/>
      <c r="AQ6529" s="44"/>
      <c r="AS6529" s="44"/>
      <c r="BM6529" s="44"/>
    </row>
    <row r="6530" spans="3:65" ht="12" customHeight="1">
      <c r="C6530" s="63"/>
      <c r="AB6530" s="49"/>
      <c r="AF6530" s="44"/>
      <c r="AQ6530" s="44"/>
      <c r="AS6530" s="44"/>
      <c r="BM6530" s="44"/>
    </row>
    <row r="6531" spans="3:65" ht="12" customHeight="1">
      <c r="C6531" s="63"/>
      <c r="AB6531" s="49"/>
      <c r="AF6531" s="44"/>
      <c r="AQ6531" s="44"/>
      <c r="AS6531" s="44"/>
      <c r="BM6531" s="44"/>
    </row>
    <row r="6532" spans="3:65" ht="12" customHeight="1">
      <c r="C6532" s="63"/>
      <c r="AB6532" s="49"/>
      <c r="AF6532" s="44"/>
      <c r="AQ6532" s="44"/>
      <c r="AS6532" s="44"/>
      <c r="BM6532" s="44"/>
    </row>
    <row r="6533" spans="3:65" ht="12" customHeight="1">
      <c r="C6533" s="63"/>
      <c r="AB6533" s="49"/>
      <c r="AF6533" s="44"/>
      <c r="AQ6533" s="44"/>
      <c r="AS6533" s="44"/>
      <c r="BM6533" s="44"/>
    </row>
    <row r="6534" spans="3:65" ht="12" customHeight="1">
      <c r="C6534" s="63"/>
      <c r="AB6534" s="49"/>
      <c r="AF6534" s="44"/>
      <c r="AQ6534" s="44"/>
      <c r="AS6534" s="44"/>
      <c r="BM6534" s="44"/>
    </row>
    <row r="6535" spans="3:65" ht="12" customHeight="1">
      <c r="C6535" s="63"/>
      <c r="AB6535" s="49"/>
      <c r="AF6535" s="44"/>
      <c r="AQ6535" s="44"/>
      <c r="AS6535" s="44"/>
      <c r="BM6535" s="44"/>
    </row>
    <row r="6536" spans="3:65" ht="12" customHeight="1">
      <c r="C6536" s="63"/>
      <c r="AB6536" s="49"/>
      <c r="AF6536" s="44"/>
      <c r="AQ6536" s="44"/>
      <c r="AS6536" s="44"/>
      <c r="BM6536" s="44"/>
    </row>
    <row r="6537" spans="3:65" ht="12" customHeight="1">
      <c r="C6537" s="63"/>
      <c r="AB6537" s="49"/>
      <c r="AF6537" s="44"/>
      <c r="AQ6537" s="44"/>
      <c r="AS6537" s="44"/>
      <c r="BM6537" s="44"/>
    </row>
    <row r="6538" spans="3:65" ht="12" customHeight="1">
      <c r="C6538" s="63"/>
      <c r="AB6538" s="49"/>
      <c r="AF6538" s="44"/>
      <c r="AQ6538" s="44"/>
      <c r="AS6538" s="44"/>
      <c r="BM6538" s="44"/>
    </row>
    <row r="6539" spans="3:65" ht="12" customHeight="1">
      <c r="C6539" s="63"/>
      <c r="AB6539" s="49"/>
      <c r="AF6539" s="44"/>
      <c r="AQ6539" s="44"/>
      <c r="AS6539" s="44"/>
      <c r="BM6539" s="44"/>
    </row>
    <row r="6540" spans="3:65" ht="12" customHeight="1">
      <c r="C6540" s="63"/>
      <c r="AB6540" s="49"/>
      <c r="AF6540" s="44"/>
      <c r="AQ6540" s="44"/>
      <c r="AS6540" s="44"/>
      <c r="BM6540" s="44"/>
    </row>
    <row r="6541" spans="3:65" ht="12" customHeight="1">
      <c r="C6541" s="63"/>
      <c r="AB6541" s="49"/>
      <c r="AF6541" s="44"/>
      <c r="AQ6541" s="44"/>
      <c r="AS6541" s="44"/>
      <c r="BM6541" s="44"/>
    </row>
    <row r="6542" spans="3:65" ht="12" customHeight="1">
      <c r="C6542" s="63"/>
      <c r="AB6542" s="49"/>
      <c r="AF6542" s="44"/>
      <c r="AQ6542" s="44"/>
      <c r="AS6542" s="44"/>
      <c r="BM6542" s="44"/>
    </row>
    <row r="6543" spans="3:65" ht="12" customHeight="1">
      <c r="C6543" s="63"/>
      <c r="AB6543" s="49"/>
      <c r="AF6543" s="44"/>
      <c r="AQ6543" s="44"/>
      <c r="AS6543" s="44"/>
      <c r="BM6543" s="44"/>
    </row>
    <row r="6544" spans="3:65" ht="12" customHeight="1">
      <c r="C6544" s="63"/>
      <c r="AB6544" s="49"/>
      <c r="AF6544" s="44"/>
      <c r="AQ6544" s="44"/>
      <c r="AS6544" s="44"/>
      <c r="BM6544" s="44"/>
    </row>
    <row r="6545" spans="3:65" ht="12" customHeight="1">
      <c r="C6545" s="63"/>
      <c r="AB6545" s="49"/>
      <c r="AF6545" s="44"/>
      <c r="AQ6545" s="44"/>
      <c r="AS6545" s="44"/>
      <c r="BM6545" s="44"/>
    </row>
    <row r="6546" spans="3:65" ht="12" customHeight="1">
      <c r="C6546" s="63"/>
      <c r="AB6546" s="49"/>
      <c r="AF6546" s="44"/>
      <c r="AQ6546" s="44"/>
      <c r="AS6546" s="44"/>
      <c r="BM6546" s="44"/>
    </row>
    <row r="6547" spans="3:65" ht="12" customHeight="1">
      <c r="C6547" s="63"/>
      <c r="AB6547" s="49"/>
      <c r="AF6547" s="44"/>
      <c r="AQ6547" s="44"/>
      <c r="AS6547" s="44"/>
      <c r="BM6547" s="44"/>
    </row>
    <row r="6548" spans="3:65" ht="12" customHeight="1">
      <c r="C6548" s="63"/>
      <c r="AB6548" s="49"/>
      <c r="AF6548" s="44"/>
      <c r="AQ6548" s="44"/>
      <c r="AS6548" s="44"/>
      <c r="BM6548" s="44"/>
    </row>
    <row r="6549" spans="3:65" ht="12" customHeight="1">
      <c r="C6549" s="63"/>
      <c r="AB6549" s="49"/>
      <c r="AF6549" s="44"/>
      <c r="AQ6549" s="44"/>
      <c r="AS6549" s="44"/>
      <c r="BM6549" s="44"/>
    </row>
    <row r="6550" spans="3:65" ht="12" customHeight="1">
      <c r="C6550" s="63"/>
      <c r="AB6550" s="49"/>
      <c r="AF6550" s="44"/>
      <c r="AQ6550" s="44"/>
      <c r="AS6550" s="44"/>
      <c r="BM6550" s="44"/>
    </row>
    <row r="6551" spans="3:65" ht="12" customHeight="1">
      <c r="C6551" s="63"/>
      <c r="AB6551" s="49"/>
      <c r="AF6551" s="44"/>
      <c r="AQ6551" s="44"/>
      <c r="AS6551" s="44"/>
      <c r="BM6551" s="44"/>
    </row>
    <row r="6552" spans="3:65" ht="12" customHeight="1">
      <c r="C6552" s="63"/>
      <c r="AB6552" s="49"/>
      <c r="AF6552" s="44"/>
      <c r="AQ6552" s="44"/>
      <c r="AS6552" s="44"/>
      <c r="BM6552" s="44"/>
    </row>
    <row r="6553" spans="3:65" ht="12" customHeight="1">
      <c r="C6553" s="63"/>
      <c r="AB6553" s="49"/>
      <c r="AF6553" s="44"/>
      <c r="AQ6553" s="44"/>
      <c r="AS6553" s="44"/>
      <c r="BM6553" s="44"/>
    </row>
    <row r="6554" spans="3:65" ht="12" customHeight="1">
      <c r="C6554" s="63"/>
      <c r="AB6554" s="49"/>
      <c r="AF6554" s="44"/>
      <c r="AQ6554" s="44"/>
      <c r="AS6554" s="44"/>
      <c r="BM6554" s="44"/>
    </row>
    <row r="6555" spans="3:65" ht="12" customHeight="1">
      <c r="C6555" s="63"/>
      <c r="AB6555" s="49"/>
      <c r="AF6555" s="44"/>
      <c r="AQ6555" s="44"/>
      <c r="AS6555" s="44"/>
      <c r="BM6555" s="44"/>
    </row>
    <row r="6556" spans="3:65" ht="12" customHeight="1">
      <c r="C6556" s="63"/>
      <c r="AB6556" s="49"/>
      <c r="AF6556" s="44"/>
      <c r="AQ6556" s="44"/>
      <c r="AS6556" s="44"/>
      <c r="BM6556" s="44"/>
    </row>
    <row r="6557" spans="3:65" ht="12" customHeight="1">
      <c r="C6557" s="63"/>
      <c r="AB6557" s="49"/>
      <c r="AF6557" s="44"/>
      <c r="AQ6557" s="44"/>
      <c r="AS6557" s="44"/>
      <c r="BM6557" s="44"/>
    </row>
    <row r="6558" spans="3:65" ht="12" customHeight="1">
      <c r="C6558" s="63"/>
      <c r="AB6558" s="49"/>
      <c r="AF6558" s="44"/>
      <c r="AQ6558" s="44"/>
      <c r="AS6558" s="44"/>
      <c r="BM6558" s="44"/>
    </row>
    <row r="6559" spans="3:65" ht="12" customHeight="1">
      <c r="C6559" s="63"/>
      <c r="AB6559" s="49"/>
      <c r="AF6559" s="44"/>
      <c r="AQ6559" s="44"/>
      <c r="AS6559" s="44"/>
      <c r="BM6559" s="44"/>
    </row>
    <row r="6560" spans="3:65" ht="12" customHeight="1">
      <c r="C6560" s="63"/>
      <c r="AB6560" s="49"/>
      <c r="AF6560" s="44"/>
      <c r="AQ6560" s="44"/>
      <c r="AS6560" s="44"/>
      <c r="BM6560" s="44"/>
    </row>
    <row r="6561" spans="3:65" ht="12" customHeight="1">
      <c r="C6561" s="63"/>
      <c r="AB6561" s="49"/>
      <c r="AF6561" s="44"/>
      <c r="AQ6561" s="44"/>
      <c r="AS6561" s="44"/>
      <c r="BM6561" s="44"/>
    </row>
    <row r="6562" spans="3:65" ht="12" customHeight="1">
      <c r="C6562" s="63"/>
      <c r="AB6562" s="49"/>
      <c r="AF6562" s="44"/>
      <c r="AQ6562" s="44"/>
      <c r="AS6562" s="44"/>
      <c r="BM6562" s="44"/>
    </row>
    <row r="6563" spans="3:65" ht="12" customHeight="1">
      <c r="C6563" s="63"/>
      <c r="AB6563" s="49"/>
      <c r="AF6563" s="44"/>
      <c r="AQ6563" s="44"/>
      <c r="AS6563" s="44"/>
      <c r="BM6563" s="44"/>
    </row>
    <row r="6564" spans="3:65" ht="12" customHeight="1">
      <c r="C6564" s="63"/>
      <c r="AB6564" s="49"/>
      <c r="AF6564" s="44"/>
      <c r="AQ6564" s="44"/>
      <c r="AS6564" s="44"/>
      <c r="BM6564" s="44"/>
    </row>
    <row r="6565" spans="3:65" ht="12" customHeight="1">
      <c r="C6565" s="63"/>
      <c r="AB6565" s="49"/>
      <c r="AF6565" s="44"/>
      <c r="AQ6565" s="44"/>
      <c r="AS6565" s="44"/>
      <c r="BM6565" s="44"/>
    </row>
    <row r="6566" spans="3:65" ht="12" customHeight="1">
      <c r="C6566" s="63"/>
      <c r="AB6566" s="49"/>
      <c r="AF6566" s="44"/>
      <c r="AQ6566" s="44"/>
      <c r="AS6566" s="44"/>
      <c r="BM6566" s="44"/>
    </row>
    <row r="6567" spans="3:65" ht="12" customHeight="1">
      <c r="C6567" s="63"/>
      <c r="AB6567" s="49"/>
      <c r="AF6567" s="44"/>
      <c r="AQ6567" s="44"/>
      <c r="AS6567" s="44"/>
      <c r="BM6567" s="44"/>
    </row>
    <row r="6568" spans="3:65" ht="12" customHeight="1">
      <c r="C6568" s="63"/>
      <c r="AB6568" s="49"/>
      <c r="AF6568" s="44"/>
      <c r="AQ6568" s="44"/>
      <c r="AS6568" s="44"/>
      <c r="BM6568" s="44"/>
    </row>
    <row r="6569" spans="3:65" ht="12" customHeight="1">
      <c r="C6569" s="63"/>
      <c r="AB6569" s="49"/>
      <c r="AF6569" s="44"/>
      <c r="AQ6569" s="44"/>
      <c r="AS6569" s="44"/>
      <c r="BM6569" s="44"/>
    </row>
    <row r="6570" spans="3:65" ht="12" customHeight="1">
      <c r="C6570" s="63"/>
      <c r="AB6570" s="49"/>
      <c r="AF6570" s="44"/>
      <c r="AQ6570" s="44"/>
      <c r="AS6570" s="44"/>
      <c r="BM6570" s="44"/>
    </row>
    <row r="6571" spans="3:65" ht="12" customHeight="1">
      <c r="C6571" s="63"/>
      <c r="AB6571" s="49"/>
      <c r="AF6571" s="44"/>
      <c r="AQ6571" s="44"/>
      <c r="AS6571" s="44"/>
      <c r="BM6571" s="44"/>
    </row>
    <row r="6572" spans="3:65" ht="12" customHeight="1">
      <c r="C6572" s="63"/>
      <c r="AB6572" s="49"/>
      <c r="AF6572" s="44"/>
      <c r="AQ6572" s="44"/>
      <c r="AS6572" s="44"/>
      <c r="BM6572" s="44"/>
    </row>
    <row r="6573" spans="3:65" ht="12" customHeight="1">
      <c r="C6573" s="63"/>
      <c r="AB6573" s="49"/>
      <c r="AF6573" s="44"/>
      <c r="AQ6573" s="44"/>
      <c r="AS6573" s="44"/>
      <c r="BM6573" s="44"/>
    </row>
    <row r="6574" spans="3:65" ht="12" customHeight="1">
      <c r="C6574" s="63"/>
      <c r="AB6574" s="49"/>
      <c r="AF6574" s="44"/>
      <c r="AQ6574" s="44"/>
      <c r="AS6574" s="44"/>
      <c r="BM6574" s="44"/>
    </row>
    <row r="6575" spans="3:65" ht="12" customHeight="1">
      <c r="C6575" s="63"/>
      <c r="AB6575" s="49"/>
      <c r="AF6575" s="44"/>
      <c r="AQ6575" s="44"/>
      <c r="AS6575" s="44"/>
      <c r="BM6575" s="44"/>
    </row>
    <row r="6576" spans="3:65" ht="12" customHeight="1">
      <c r="C6576" s="63"/>
      <c r="AB6576" s="49"/>
      <c r="AF6576" s="44"/>
      <c r="AQ6576" s="44"/>
      <c r="AS6576" s="44"/>
      <c r="BM6576" s="44"/>
    </row>
    <row r="6577" spans="3:65" ht="12" customHeight="1">
      <c r="C6577" s="63"/>
      <c r="AB6577" s="49"/>
      <c r="AF6577" s="44"/>
      <c r="AQ6577" s="44"/>
      <c r="AS6577" s="44"/>
      <c r="BM6577" s="44"/>
    </row>
    <row r="6578" spans="3:65" ht="12" customHeight="1">
      <c r="C6578" s="63"/>
      <c r="AB6578" s="49"/>
      <c r="AF6578" s="44"/>
      <c r="AQ6578" s="44"/>
      <c r="AS6578" s="44"/>
      <c r="BM6578" s="44"/>
    </row>
    <row r="6579" spans="3:65" ht="12" customHeight="1">
      <c r="C6579" s="63"/>
      <c r="AB6579" s="49"/>
      <c r="AF6579" s="44"/>
      <c r="AQ6579" s="44"/>
      <c r="AS6579" s="44"/>
      <c r="BM6579" s="44"/>
    </row>
    <row r="6580" spans="3:65" ht="12" customHeight="1">
      <c r="C6580" s="63"/>
      <c r="AB6580" s="49"/>
      <c r="AF6580" s="44"/>
      <c r="AQ6580" s="44"/>
      <c r="AS6580" s="44"/>
      <c r="BM6580" s="44"/>
    </row>
    <row r="6581" spans="3:65" ht="12" customHeight="1">
      <c r="C6581" s="63"/>
      <c r="AB6581" s="49"/>
      <c r="AF6581" s="44"/>
      <c r="AQ6581" s="44"/>
      <c r="AS6581" s="44"/>
      <c r="BM6581" s="44"/>
    </row>
    <row r="6582" spans="3:65" ht="12" customHeight="1">
      <c r="C6582" s="63"/>
      <c r="AB6582" s="49"/>
      <c r="AF6582" s="44"/>
      <c r="AQ6582" s="44"/>
      <c r="AS6582" s="44"/>
      <c r="BM6582" s="44"/>
    </row>
    <row r="6583" spans="3:65" ht="12" customHeight="1">
      <c r="C6583" s="63"/>
      <c r="AB6583" s="49"/>
      <c r="AF6583" s="44"/>
      <c r="AQ6583" s="44"/>
      <c r="AS6583" s="44"/>
      <c r="BM6583" s="44"/>
    </row>
    <row r="6584" spans="3:65" ht="12" customHeight="1">
      <c r="C6584" s="63"/>
      <c r="AB6584" s="49"/>
      <c r="AF6584" s="44"/>
      <c r="AQ6584" s="44"/>
      <c r="AS6584" s="44"/>
      <c r="BM6584" s="44"/>
    </row>
    <row r="6585" spans="3:65" ht="12" customHeight="1">
      <c r="C6585" s="63"/>
      <c r="AB6585" s="49"/>
      <c r="AF6585" s="44"/>
      <c r="AQ6585" s="44"/>
      <c r="AS6585" s="44"/>
      <c r="BM6585" s="44"/>
    </row>
    <row r="6586" spans="3:65" ht="12" customHeight="1">
      <c r="C6586" s="63"/>
      <c r="AB6586" s="49"/>
      <c r="AF6586" s="44"/>
      <c r="AQ6586" s="44"/>
      <c r="AS6586" s="44"/>
      <c r="BM6586" s="44"/>
    </row>
    <row r="6587" spans="3:65" ht="12" customHeight="1">
      <c r="C6587" s="63"/>
      <c r="AB6587" s="49"/>
      <c r="AF6587" s="44"/>
      <c r="AQ6587" s="44"/>
      <c r="AS6587" s="44"/>
      <c r="BM6587" s="44"/>
    </row>
    <row r="6588" spans="3:65" ht="12" customHeight="1">
      <c r="C6588" s="63"/>
      <c r="AB6588" s="49"/>
      <c r="AF6588" s="44"/>
      <c r="AQ6588" s="44"/>
      <c r="AS6588" s="44"/>
      <c r="BM6588" s="44"/>
    </row>
    <row r="6589" spans="3:65" ht="12" customHeight="1">
      <c r="C6589" s="63"/>
      <c r="AB6589" s="49"/>
      <c r="AF6589" s="44"/>
      <c r="AQ6589" s="44"/>
      <c r="AS6589" s="44"/>
      <c r="BM6589" s="44"/>
    </row>
    <row r="6590" spans="3:65" ht="12" customHeight="1">
      <c r="C6590" s="63"/>
      <c r="AB6590" s="49"/>
      <c r="AF6590" s="44"/>
      <c r="AQ6590" s="44"/>
      <c r="AS6590" s="44"/>
      <c r="BM6590" s="44"/>
    </row>
    <row r="6591" spans="3:65" ht="12" customHeight="1">
      <c r="C6591" s="63"/>
      <c r="AB6591" s="49"/>
      <c r="AF6591" s="44"/>
      <c r="AQ6591" s="44"/>
      <c r="AS6591" s="44"/>
      <c r="BM6591" s="44"/>
    </row>
    <row r="6592" spans="3:65" ht="12" customHeight="1">
      <c r="C6592" s="63"/>
      <c r="AB6592" s="49"/>
      <c r="AF6592" s="44"/>
      <c r="AQ6592" s="44"/>
      <c r="AS6592" s="44"/>
      <c r="BM6592" s="44"/>
    </row>
    <row r="6593" spans="3:65" ht="12" customHeight="1">
      <c r="C6593" s="63"/>
      <c r="AB6593" s="49"/>
      <c r="AF6593" s="44"/>
      <c r="AQ6593" s="44"/>
      <c r="AS6593" s="44"/>
      <c r="BM6593" s="44"/>
    </row>
    <row r="6594" spans="3:65" ht="12" customHeight="1">
      <c r="C6594" s="63"/>
      <c r="AB6594" s="49"/>
      <c r="AF6594" s="44"/>
      <c r="AQ6594" s="44"/>
      <c r="AS6594" s="44"/>
      <c r="BM6594" s="44"/>
    </row>
    <row r="6595" spans="3:65" ht="12" customHeight="1">
      <c r="C6595" s="63"/>
      <c r="AB6595" s="49"/>
      <c r="AF6595" s="44"/>
      <c r="AQ6595" s="44"/>
      <c r="AS6595" s="44"/>
      <c r="BM6595" s="44"/>
    </row>
    <row r="6596" spans="3:65" ht="12" customHeight="1">
      <c r="C6596" s="63"/>
      <c r="AB6596" s="49"/>
      <c r="AF6596" s="44"/>
      <c r="AQ6596" s="44"/>
      <c r="AS6596" s="44"/>
      <c r="BM6596" s="44"/>
    </row>
    <row r="6597" spans="3:65" ht="12" customHeight="1">
      <c r="C6597" s="63"/>
      <c r="AB6597" s="49"/>
      <c r="AF6597" s="44"/>
      <c r="AQ6597" s="44"/>
      <c r="AS6597" s="44"/>
      <c r="BM6597" s="44"/>
    </row>
    <row r="6598" spans="3:65" ht="12" customHeight="1">
      <c r="C6598" s="63"/>
      <c r="AB6598" s="49"/>
      <c r="AF6598" s="44"/>
      <c r="AQ6598" s="44"/>
      <c r="AS6598" s="44"/>
      <c r="BM6598" s="44"/>
    </row>
    <row r="6599" spans="3:65" ht="12" customHeight="1">
      <c r="C6599" s="63"/>
      <c r="AB6599" s="49"/>
      <c r="AF6599" s="44"/>
      <c r="AQ6599" s="44"/>
      <c r="AS6599" s="44"/>
      <c r="BM6599" s="44"/>
    </row>
    <row r="6600" spans="3:65" ht="12" customHeight="1">
      <c r="C6600" s="63"/>
      <c r="AB6600" s="49"/>
      <c r="AF6600" s="44"/>
      <c r="AQ6600" s="44"/>
      <c r="AS6600" s="44"/>
      <c r="BM6600" s="44"/>
    </row>
    <row r="6601" spans="3:65" ht="12" customHeight="1">
      <c r="C6601" s="63"/>
      <c r="AB6601" s="49"/>
      <c r="AF6601" s="44"/>
      <c r="AQ6601" s="44"/>
      <c r="AS6601" s="44"/>
      <c r="BM6601" s="44"/>
    </row>
    <row r="6602" spans="3:65" ht="12" customHeight="1">
      <c r="C6602" s="63"/>
      <c r="AB6602" s="49"/>
      <c r="AF6602" s="44"/>
      <c r="AQ6602" s="44"/>
      <c r="AS6602" s="44"/>
      <c r="BM6602" s="44"/>
    </row>
    <row r="6603" spans="3:65" ht="12" customHeight="1">
      <c r="C6603" s="63"/>
      <c r="AB6603" s="49"/>
      <c r="AF6603" s="44"/>
      <c r="AQ6603" s="44"/>
      <c r="AS6603" s="44"/>
      <c r="BM6603" s="44"/>
    </row>
    <row r="6604" spans="3:65" ht="12" customHeight="1">
      <c r="C6604" s="63"/>
      <c r="AB6604" s="49"/>
      <c r="AF6604" s="44"/>
      <c r="AQ6604" s="44"/>
      <c r="AS6604" s="44"/>
      <c r="BM6604" s="44"/>
    </row>
    <row r="6605" spans="3:65" ht="12" customHeight="1">
      <c r="C6605" s="63"/>
      <c r="AB6605" s="49"/>
      <c r="AF6605" s="44"/>
      <c r="AQ6605" s="44"/>
      <c r="AS6605" s="44"/>
      <c r="BM6605" s="44"/>
    </row>
    <row r="6606" spans="3:65" ht="12" customHeight="1">
      <c r="C6606" s="63"/>
      <c r="AB6606" s="49"/>
      <c r="AF6606" s="44"/>
      <c r="AQ6606" s="44"/>
      <c r="AS6606" s="44"/>
      <c r="BM6606" s="44"/>
    </row>
    <row r="6607" spans="3:65" ht="12" customHeight="1">
      <c r="C6607" s="63"/>
      <c r="AB6607" s="49"/>
      <c r="AF6607" s="44"/>
      <c r="AQ6607" s="44"/>
      <c r="AS6607" s="44"/>
      <c r="BM6607" s="44"/>
    </row>
    <row r="6608" spans="3:65" ht="12" customHeight="1">
      <c r="C6608" s="63"/>
      <c r="AB6608" s="49"/>
      <c r="AF6608" s="44"/>
      <c r="AQ6608" s="44"/>
      <c r="AS6608" s="44"/>
      <c r="BM6608" s="44"/>
    </row>
    <row r="6609" spans="3:65" ht="12" customHeight="1">
      <c r="C6609" s="63"/>
      <c r="AB6609" s="49"/>
      <c r="AF6609" s="44"/>
      <c r="AQ6609" s="44"/>
      <c r="AS6609" s="44"/>
      <c r="BM6609" s="44"/>
    </row>
    <row r="6610" spans="3:65" ht="12" customHeight="1">
      <c r="C6610" s="63"/>
      <c r="AB6610" s="49"/>
      <c r="AF6610" s="44"/>
      <c r="AQ6610" s="44"/>
      <c r="AS6610" s="44"/>
      <c r="BM6610" s="44"/>
    </row>
    <row r="6611" spans="3:65" ht="12" customHeight="1">
      <c r="C6611" s="63"/>
      <c r="AB6611" s="49"/>
      <c r="AF6611" s="44"/>
      <c r="AQ6611" s="44"/>
      <c r="AS6611" s="44"/>
      <c r="BM6611" s="44"/>
    </row>
    <row r="6612" spans="3:65" ht="12" customHeight="1">
      <c r="C6612" s="63"/>
      <c r="AB6612" s="49"/>
      <c r="AF6612" s="44"/>
      <c r="AQ6612" s="44"/>
      <c r="AS6612" s="44"/>
      <c r="BM6612" s="44"/>
    </row>
    <row r="6613" spans="3:65" ht="12" customHeight="1">
      <c r="C6613" s="63"/>
      <c r="AB6613" s="49"/>
      <c r="AF6613" s="44"/>
      <c r="AQ6613" s="44"/>
      <c r="AS6613" s="44"/>
      <c r="BM6613" s="44"/>
    </row>
    <row r="6614" spans="3:65" ht="12" customHeight="1">
      <c r="C6614" s="63"/>
      <c r="AB6614" s="49"/>
      <c r="AF6614" s="44"/>
      <c r="AQ6614" s="44"/>
      <c r="AS6614" s="44"/>
      <c r="BM6614" s="44"/>
    </row>
    <row r="6615" spans="3:65" ht="12" customHeight="1">
      <c r="C6615" s="63"/>
      <c r="AB6615" s="49"/>
      <c r="AF6615" s="44"/>
      <c r="AQ6615" s="44"/>
      <c r="AS6615" s="44"/>
      <c r="BM6615" s="44"/>
    </row>
    <row r="6616" spans="3:65" ht="12" customHeight="1">
      <c r="C6616" s="63"/>
      <c r="AB6616" s="49"/>
      <c r="AF6616" s="44"/>
      <c r="AQ6616" s="44"/>
      <c r="AS6616" s="44"/>
      <c r="BM6616" s="44"/>
    </row>
    <row r="6617" spans="3:65" ht="12" customHeight="1">
      <c r="C6617" s="63"/>
      <c r="AB6617" s="49"/>
      <c r="AF6617" s="44"/>
      <c r="AQ6617" s="44"/>
      <c r="AS6617" s="44"/>
      <c r="BM6617" s="44"/>
    </row>
    <row r="6618" spans="3:65" ht="12" customHeight="1">
      <c r="C6618" s="63"/>
      <c r="AB6618" s="49"/>
      <c r="AF6618" s="44"/>
      <c r="AQ6618" s="44"/>
      <c r="AS6618" s="44"/>
      <c r="BM6618" s="44"/>
    </row>
    <row r="6619" spans="3:65" ht="12" customHeight="1">
      <c r="C6619" s="63"/>
      <c r="AB6619" s="49"/>
      <c r="AF6619" s="44"/>
      <c r="AQ6619" s="44"/>
      <c r="AS6619" s="44"/>
      <c r="BM6619" s="44"/>
    </row>
    <row r="6620" spans="3:65" ht="12" customHeight="1">
      <c r="C6620" s="63"/>
      <c r="AB6620" s="49"/>
      <c r="AF6620" s="44"/>
      <c r="AQ6620" s="44"/>
      <c r="AS6620" s="44"/>
      <c r="BM6620" s="44"/>
    </row>
    <row r="6621" spans="3:65" ht="12" customHeight="1">
      <c r="C6621" s="63"/>
      <c r="AB6621" s="49"/>
      <c r="AF6621" s="44"/>
      <c r="AQ6621" s="44"/>
      <c r="AS6621" s="44"/>
      <c r="BM6621" s="44"/>
    </row>
    <row r="6622" spans="3:65" ht="12" customHeight="1">
      <c r="C6622" s="63"/>
      <c r="AB6622" s="49"/>
      <c r="AF6622" s="44"/>
      <c r="AQ6622" s="44"/>
      <c r="AS6622" s="44"/>
      <c r="BM6622" s="44"/>
    </row>
    <row r="6623" spans="3:65" ht="12" customHeight="1">
      <c r="C6623" s="63"/>
      <c r="AB6623" s="49"/>
      <c r="AF6623" s="44"/>
      <c r="AQ6623" s="44"/>
      <c r="AS6623" s="44"/>
      <c r="BM6623" s="44"/>
    </row>
    <row r="6624" spans="3:65" ht="12" customHeight="1">
      <c r="C6624" s="63"/>
      <c r="AB6624" s="49"/>
      <c r="AF6624" s="44"/>
      <c r="AQ6624" s="44"/>
      <c r="AS6624" s="44"/>
      <c r="BM6624" s="44"/>
    </row>
    <row r="6625" spans="3:65" ht="12" customHeight="1">
      <c r="C6625" s="63"/>
      <c r="AB6625" s="49"/>
      <c r="AF6625" s="44"/>
      <c r="AQ6625" s="44"/>
      <c r="AS6625" s="44"/>
      <c r="BM6625" s="44"/>
    </row>
    <row r="6626" spans="3:65" ht="12" customHeight="1">
      <c r="C6626" s="63"/>
      <c r="AB6626" s="49"/>
      <c r="AF6626" s="44"/>
      <c r="AQ6626" s="44"/>
      <c r="AS6626" s="44"/>
      <c r="BM6626" s="44"/>
    </row>
    <row r="6627" spans="3:65" ht="12" customHeight="1">
      <c r="C6627" s="63"/>
      <c r="AB6627" s="49"/>
      <c r="AF6627" s="44"/>
      <c r="AQ6627" s="44"/>
      <c r="AS6627" s="44"/>
      <c r="BM6627" s="44"/>
    </row>
    <row r="6628" spans="3:65" ht="12" customHeight="1">
      <c r="C6628" s="63"/>
      <c r="AB6628" s="49"/>
      <c r="AF6628" s="44"/>
      <c r="AQ6628" s="44"/>
      <c r="AS6628" s="44"/>
      <c r="BM6628" s="44"/>
    </row>
    <row r="6629" spans="3:65" ht="12" customHeight="1">
      <c r="C6629" s="63"/>
      <c r="AB6629" s="49"/>
      <c r="AF6629" s="44"/>
      <c r="AQ6629" s="44"/>
      <c r="AS6629" s="44"/>
      <c r="BM6629" s="44"/>
    </row>
    <row r="6630" spans="3:65" ht="12" customHeight="1">
      <c r="C6630" s="63"/>
      <c r="AB6630" s="49"/>
      <c r="AF6630" s="44"/>
      <c r="AQ6630" s="44"/>
      <c r="AS6630" s="44"/>
      <c r="BM6630" s="44"/>
    </row>
    <row r="6631" spans="3:65" ht="12" customHeight="1">
      <c r="C6631" s="63"/>
      <c r="AB6631" s="49"/>
      <c r="AF6631" s="44"/>
      <c r="AQ6631" s="44"/>
      <c r="AS6631" s="44"/>
      <c r="BM6631" s="44"/>
    </row>
    <row r="6632" spans="3:65" ht="12" customHeight="1">
      <c r="C6632" s="63"/>
      <c r="AB6632" s="49"/>
      <c r="AF6632" s="44"/>
      <c r="AQ6632" s="44"/>
      <c r="AS6632" s="44"/>
      <c r="BM6632" s="44"/>
    </row>
    <row r="6633" spans="3:65" ht="12" customHeight="1">
      <c r="C6633" s="63"/>
      <c r="AB6633" s="49"/>
      <c r="AF6633" s="44"/>
      <c r="AQ6633" s="44"/>
      <c r="AS6633" s="44"/>
      <c r="BM6633" s="44"/>
    </row>
    <row r="6634" spans="3:65" ht="12" customHeight="1">
      <c r="C6634" s="63"/>
      <c r="AB6634" s="49"/>
      <c r="AF6634" s="44"/>
      <c r="AQ6634" s="44"/>
      <c r="AS6634" s="44"/>
      <c r="BM6634" s="44"/>
    </row>
    <row r="6635" spans="3:65" ht="12" customHeight="1">
      <c r="C6635" s="63"/>
      <c r="AB6635" s="49"/>
      <c r="AF6635" s="44"/>
      <c r="AQ6635" s="44"/>
      <c r="AS6635" s="44"/>
      <c r="BM6635" s="44"/>
    </row>
    <row r="6636" spans="3:65" ht="12" customHeight="1">
      <c r="C6636" s="63"/>
      <c r="AB6636" s="49"/>
      <c r="AF6636" s="44"/>
      <c r="AQ6636" s="44"/>
      <c r="AS6636" s="44"/>
      <c r="BM6636" s="44"/>
    </row>
    <row r="6637" spans="3:65" ht="12" customHeight="1">
      <c r="C6637" s="63"/>
      <c r="AB6637" s="49"/>
      <c r="AF6637" s="44"/>
      <c r="AQ6637" s="44"/>
      <c r="AS6637" s="44"/>
      <c r="BM6637" s="44"/>
    </row>
    <row r="6638" spans="3:65" ht="12" customHeight="1">
      <c r="C6638" s="63"/>
      <c r="AB6638" s="49"/>
      <c r="AF6638" s="44"/>
      <c r="AQ6638" s="44"/>
      <c r="AS6638" s="44"/>
      <c r="BM6638" s="44"/>
    </row>
    <row r="6639" spans="3:65" ht="12" customHeight="1">
      <c r="C6639" s="63"/>
      <c r="AB6639" s="49"/>
      <c r="AF6639" s="44"/>
      <c r="AQ6639" s="44"/>
      <c r="AS6639" s="44"/>
      <c r="BM6639" s="44"/>
    </row>
    <row r="6640" spans="3:65" ht="12" customHeight="1">
      <c r="C6640" s="63"/>
      <c r="AB6640" s="49"/>
      <c r="AF6640" s="44"/>
      <c r="AQ6640" s="44"/>
      <c r="AS6640" s="44"/>
      <c r="BM6640" s="44"/>
    </row>
    <row r="6641" spans="3:65" ht="12" customHeight="1">
      <c r="C6641" s="63"/>
      <c r="AB6641" s="49"/>
      <c r="AF6641" s="44"/>
      <c r="AQ6641" s="44"/>
      <c r="AS6641" s="44"/>
      <c r="BM6641" s="44"/>
    </row>
    <row r="6642" spans="3:65" ht="12" customHeight="1">
      <c r="C6642" s="63"/>
      <c r="AB6642" s="49"/>
      <c r="AF6642" s="44"/>
      <c r="AQ6642" s="44"/>
      <c r="AS6642" s="44"/>
      <c r="BM6642" s="44"/>
    </row>
    <row r="6643" spans="3:65" ht="12" customHeight="1">
      <c r="C6643" s="63"/>
      <c r="AB6643" s="49"/>
      <c r="AF6643" s="44"/>
      <c r="AQ6643" s="44"/>
      <c r="AS6643" s="44"/>
      <c r="BM6643" s="44"/>
    </row>
    <row r="6644" spans="3:65" ht="12" customHeight="1">
      <c r="C6644" s="63"/>
      <c r="AB6644" s="49"/>
      <c r="AF6644" s="44"/>
      <c r="AQ6644" s="44"/>
      <c r="AS6644" s="44"/>
      <c r="BM6644" s="44"/>
    </row>
    <row r="6645" spans="3:65" ht="12" customHeight="1">
      <c r="C6645" s="63"/>
      <c r="AB6645" s="49"/>
      <c r="AF6645" s="44"/>
      <c r="AQ6645" s="44"/>
      <c r="AS6645" s="44"/>
      <c r="BM6645" s="44"/>
    </row>
    <row r="6646" spans="3:65" ht="12" customHeight="1">
      <c r="C6646" s="63"/>
      <c r="AB6646" s="49"/>
      <c r="AF6646" s="44"/>
      <c r="AQ6646" s="44"/>
      <c r="AS6646" s="44"/>
      <c r="BM6646" s="44"/>
    </row>
    <row r="6647" spans="3:65" ht="12" customHeight="1">
      <c r="C6647" s="63"/>
      <c r="AB6647" s="49"/>
      <c r="AF6647" s="44"/>
      <c r="AQ6647" s="44"/>
      <c r="AS6647" s="44"/>
      <c r="BM6647" s="44"/>
    </row>
    <row r="6648" spans="3:65" ht="12" customHeight="1">
      <c r="C6648" s="63"/>
      <c r="AB6648" s="49"/>
      <c r="AF6648" s="44"/>
      <c r="AQ6648" s="44"/>
      <c r="AS6648" s="44"/>
      <c r="BM6648" s="44"/>
    </row>
    <row r="6649" spans="3:65" ht="12" customHeight="1">
      <c r="C6649" s="63"/>
      <c r="AB6649" s="49"/>
      <c r="AF6649" s="44"/>
      <c r="AQ6649" s="44"/>
      <c r="AS6649" s="44"/>
      <c r="BM6649" s="44"/>
    </row>
    <row r="6650" spans="3:65" ht="12" customHeight="1">
      <c r="C6650" s="63"/>
      <c r="AB6650" s="49"/>
      <c r="AF6650" s="44"/>
      <c r="AQ6650" s="44"/>
      <c r="AS6650" s="44"/>
      <c r="BM6650" s="44"/>
    </row>
    <row r="6651" spans="3:65" ht="12" customHeight="1">
      <c r="C6651" s="63"/>
      <c r="AB6651" s="49"/>
      <c r="AF6651" s="44"/>
      <c r="AQ6651" s="44"/>
      <c r="AS6651" s="44"/>
      <c r="BM6651" s="44"/>
    </row>
    <row r="6652" spans="3:65" ht="12" customHeight="1">
      <c r="C6652" s="63"/>
      <c r="AB6652" s="49"/>
      <c r="AF6652" s="44"/>
      <c r="AQ6652" s="44"/>
      <c r="AS6652" s="44"/>
      <c r="BM6652" s="44"/>
    </row>
    <row r="6653" spans="3:65" ht="12" customHeight="1">
      <c r="C6653" s="63"/>
      <c r="AB6653" s="49"/>
      <c r="AF6653" s="44"/>
      <c r="AQ6653" s="44"/>
      <c r="AS6653" s="44"/>
      <c r="BM6653" s="44"/>
    </row>
    <row r="6654" spans="3:65" ht="12" customHeight="1">
      <c r="C6654" s="63"/>
      <c r="AB6654" s="49"/>
      <c r="AF6654" s="44"/>
      <c r="AQ6654" s="44"/>
      <c r="AS6654" s="44"/>
      <c r="BM6654" s="44"/>
    </row>
    <row r="6655" spans="3:65" ht="12" customHeight="1">
      <c r="C6655" s="63"/>
      <c r="AB6655" s="49"/>
      <c r="AF6655" s="44"/>
      <c r="AQ6655" s="44"/>
      <c r="AS6655" s="44"/>
      <c r="BM6655" s="44"/>
    </row>
    <row r="6656" spans="3:65" ht="12" customHeight="1">
      <c r="C6656" s="63"/>
      <c r="AB6656" s="49"/>
      <c r="AF6656" s="44"/>
      <c r="AQ6656" s="44"/>
      <c r="AS6656" s="44"/>
      <c r="BM6656" s="44"/>
    </row>
    <row r="6657" spans="3:65" ht="12" customHeight="1">
      <c r="C6657" s="63"/>
      <c r="AB6657" s="49"/>
      <c r="AF6657" s="44"/>
      <c r="AQ6657" s="44"/>
      <c r="AS6657" s="44"/>
      <c r="BM6657" s="44"/>
    </row>
    <row r="6658" spans="3:65" ht="12" customHeight="1">
      <c r="C6658" s="63"/>
      <c r="AB6658" s="49"/>
      <c r="AF6658" s="44"/>
      <c r="AQ6658" s="44"/>
      <c r="AS6658" s="44"/>
      <c r="BM6658" s="44"/>
    </row>
    <row r="6659" spans="3:65" ht="12" customHeight="1">
      <c r="C6659" s="63"/>
      <c r="AB6659" s="49"/>
      <c r="AF6659" s="44"/>
      <c r="AQ6659" s="44"/>
      <c r="AS6659" s="44"/>
      <c r="BM6659" s="44"/>
    </row>
    <row r="6660" spans="3:65" ht="12" customHeight="1">
      <c r="C6660" s="63"/>
      <c r="AB6660" s="49"/>
      <c r="AF6660" s="44"/>
      <c r="AQ6660" s="44"/>
      <c r="AS6660" s="44"/>
      <c r="BM6660" s="44"/>
    </row>
    <row r="6661" spans="3:65" ht="12" customHeight="1">
      <c r="C6661" s="63"/>
      <c r="AB6661" s="49"/>
      <c r="AF6661" s="44"/>
      <c r="AQ6661" s="44"/>
      <c r="AS6661" s="44"/>
      <c r="BM6661" s="44"/>
    </row>
    <row r="6662" spans="3:65" ht="12" customHeight="1">
      <c r="C6662" s="63"/>
      <c r="AB6662" s="49"/>
      <c r="AF6662" s="44"/>
      <c r="AQ6662" s="44"/>
      <c r="AS6662" s="44"/>
      <c r="BM6662" s="44"/>
    </row>
    <row r="6663" spans="3:65" ht="12" customHeight="1">
      <c r="C6663" s="63"/>
      <c r="AB6663" s="49"/>
      <c r="AF6663" s="44"/>
      <c r="AQ6663" s="44"/>
      <c r="AS6663" s="44"/>
      <c r="BM6663" s="44"/>
    </row>
    <row r="6664" spans="3:65" ht="12" customHeight="1">
      <c r="C6664" s="63"/>
      <c r="AB6664" s="49"/>
      <c r="AF6664" s="44"/>
      <c r="AQ6664" s="44"/>
      <c r="AS6664" s="44"/>
      <c r="BM6664" s="44"/>
    </row>
    <row r="6665" spans="3:65" ht="12" customHeight="1">
      <c r="C6665" s="63"/>
      <c r="AB6665" s="49"/>
      <c r="AF6665" s="44"/>
      <c r="AQ6665" s="44"/>
      <c r="AS6665" s="44"/>
      <c r="BM6665" s="44"/>
    </row>
    <row r="6666" spans="3:65" ht="12" customHeight="1">
      <c r="C6666" s="63"/>
      <c r="AB6666" s="49"/>
      <c r="AF6666" s="44"/>
      <c r="AQ6666" s="44"/>
      <c r="AS6666" s="44"/>
      <c r="BM6666" s="44"/>
    </row>
    <row r="6667" spans="3:65" ht="12" customHeight="1">
      <c r="C6667" s="63"/>
      <c r="AB6667" s="49"/>
      <c r="AF6667" s="44"/>
      <c r="AQ6667" s="44"/>
      <c r="AS6667" s="44"/>
      <c r="BM6667" s="44"/>
    </row>
    <row r="6668" spans="3:65" ht="12" customHeight="1">
      <c r="C6668" s="63"/>
      <c r="AB6668" s="49"/>
      <c r="AF6668" s="44"/>
      <c r="AQ6668" s="44"/>
      <c r="AS6668" s="44"/>
      <c r="BM6668" s="44"/>
    </row>
    <row r="6669" spans="3:65" ht="12" customHeight="1">
      <c r="C6669" s="63"/>
      <c r="AB6669" s="49"/>
      <c r="AF6669" s="44"/>
      <c r="AQ6669" s="44"/>
      <c r="AS6669" s="44"/>
      <c r="BM6669" s="44"/>
    </row>
    <row r="6670" spans="3:65" ht="12" customHeight="1">
      <c r="C6670" s="63"/>
      <c r="AB6670" s="49"/>
      <c r="AF6670" s="44"/>
      <c r="AQ6670" s="44"/>
      <c r="AS6670" s="44"/>
      <c r="BM6670" s="44"/>
    </row>
    <row r="6671" spans="3:65" ht="12" customHeight="1">
      <c r="C6671" s="63"/>
      <c r="AB6671" s="49"/>
      <c r="AF6671" s="44"/>
      <c r="AQ6671" s="44"/>
      <c r="AS6671" s="44"/>
      <c r="BM6671" s="44"/>
    </row>
    <row r="6672" spans="3:65" ht="12" customHeight="1">
      <c r="C6672" s="63"/>
      <c r="AB6672" s="49"/>
      <c r="AF6672" s="44"/>
      <c r="AQ6672" s="44"/>
      <c r="AS6672" s="44"/>
      <c r="BM6672" s="44"/>
    </row>
    <row r="6673" spans="3:65" ht="12" customHeight="1">
      <c r="C6673" s="63"/>
      <c r="AB6673" s="49"/>
      <c r="AF6673" s="44"/>
      <c r="AQ6673" s="44"/>
      <c r="AS6673" s="44"/>
      <c r="BM6673" s="44"/>
    </row>
    <row r="6674" spans="3:65" ht="12" customHeight="1">
      <c r="C6674" s="63"/>
      <c r="AB6674" s="49"/>
      <c r="AF6674" s="44"/>
      <c r="AQ6674" s="44"/>
      <c r="AS6674" s="44"/>
      <c r="BM6674" s="44"/>
    </row>
    <row r="6675" spans="3:65" ht="12" customHeight="1">
      <c r="C6675" s="63"/>
      <c r="AB6675" s="49"/>
      <c r="AF6675" s="44"/>
      <c r="AQ6675" s="44"/>
      <c r="AS6675" s="44"/>
      <c r="BM6675" s="44"/>
    </row>
    <row r="6676" spans="3:65" ht="12" customHeight="1">
      <c r="C6676" s="63"/>
      <c r="AB6676" s="49"/>
      <c r="AF6676" s="44"/>
      <c r="AQ6676" s="44"/>
      <c r="AS6676" s="44"/>
      <c r="BM6676" s="44"/>
    </row>
    <row r="6677" spans="3:65" ht="12" customHeight="1">
      <c r="C6677" s="63"/>
      <c r="AB6677" s="49"/>
      <c r="AF6677" s="44"/>
      <c r="AQ6677" s="44"/>
      <c r="AS6677" s="44"/>
      <c r="BM6677" s="44"/>
    </row>
    <row r="6678" spans="3:65" ht="12" customHeight="1">
      <c r="C6678" s="63"/>
      <c r="AB6678" s="49"/>
      <c r="AF6678" s="44"/>
      <c r="AQ6678" s="44"/>
      <c r="AS6678" s="44"/>
      <c r="BM6678" s="44"/>
    </row>
    <row r="6679" spans="3:65" ht="12" customHeight="1">
      <c r="C6679" s="63"/>
      <c r="AB6679" s="49"/>
      <c r="AF6679" s="44"/>
      <c r="AQ6679" s="44"/>
      <c r="AS6679" s="44"/>
      <c r="BM6679" s="44"/>
    </row>
    <row r="6680" spans="3:65" ht="12" customHeight="1">
      <c r="C6680" s="63"/>
      <c r="AB6680" s="49"/>
      <c r="AF6680" s="44"/>
      <c r="AQ6680" s="44"/>
      <c r="AS6680" s="44"/>
      <c r="BM6680" s="44"/>
    </row>
    <row r="6681" spans="3:65" ht="12" customHeight="1">
      <c r="C6681" s="63"/>
      <c r="AB6681" s="49"/>
      <c r="AF6681" s="44"/>
      <c r="AQ6681" s="44"/>
      <c r="AS6681" s="44"/>
      <c r="BM6681" s="44"/>
    </row>
    <row r="6682" spans="3:65" ht="12" customHeight="1">
      <c r="C6682" s="63"/>
      <c r="AB6682" s="49"/>
      <c r="AF6682" s="44"/>
      <c r="AQ6682" s="44"/>
      <c r="AS6682" s="44"/>
      <c r="BM6682" s="44"/>
    </row>
    <row r="6683" spans="3:65" ht="12" customHeight="1">
      <c r="C6683" s="63"/>
      <c r="AB6683" s="49"/>
      <c r="AF6683" s="44"/>
      <c r="AQ6683" s="44"/>
      <c r="AS6683" s="44"/>
      <c r="BM6683" s="44"/>
    </row>
    <row r="6684" spans="3:65" ht="12" customHeight="1">
      <c r="C6684" s="63"/>
      <c r="AB6684" s="49"/>
      <c r="AF6684" s="44"/>
      <c r="AQ6684" s="44"/>
      <c r="AS6684" s="44"/>
      <c r="BM6684" s="44"/>
    </row>
    <row r="6685" spans="3:65" ht="12" customHeight="1">
      <c r="C6685" s="63"/>
      <c r="AB6685" s="49"/>
      <c r="AF6685" s="44"/>
      <c r="AQ6685" s="44"/>
      <c r="AS6685" s="44"/>
      <c r="BM6685" s="44"/>
    </row>
    <row r="6686" spans="3:65" ht="12" customHeight="1">
      <c r="C6686" s="63"/>
      <c r="AB6686" s="49"/>
      <c r="AF6686" s="44"/>
      <c r="AQ6686" s="44"/>
      <c r="AS6686" s="44"/>
      <c r="BM6686" s="44"/>
    </row>
    <row r="6687" spans="3:65" ht="12" customHeight="1">
      <c r="C6687" s="63"/>
      <c r="AB6687" s="49"/>
      <c r="AF6687" s="44"/>
      <c r="AQ6687" s="44"/>
      <c r="AS6687" s="44"/>
      <c r="BM6687" s="44"/>
    </row>
    <row r="6688" spans="3:65" ht="12" customHeight="1">
      <c r="C6688" s="63"/>
      <c r="AB6688" s="49"/>
      <c r="AF6688" s="44"/>
      <c r="AQ6688" s="44"/>
      <c r="AS6688" s="44"/>
      <c r="BM6688" s="44"/>
    </row>
    <row r="6689" spans="3:65" ht="12" customHeight="1">
      <c r="C6689" s="63"/>
      <c r="AB6689" s="49"/>
      <c r="AF6689" s="44"/>
      <c r="AQ6689" s="44"/>
      <c r="AS6689" s="44"/>
      <c r="BM6689" s="44"/>
    </row>
    <row r="6690" spans="3:65" ht="12" customHeight="1">
      <c r="C6690" s="63"/>
      <c r="AB6690" s="49"/>
      <c r="AF6690" s="44"/>
      <c r="AQ6690" s="44"/>
      <c r="AS6690" s="44"/>
      <c r="BM6690" s="44"/>
    </row>
    <row r="6691" spans="3:65" ht="12" customHeight="1">
      <c r="C6691" s="63"/>
      <c r="AB6691" s="49"/>
      <c r="AF6691" s="44"/>
      <c r="AQ6691" s="44"/>
      <c r="AS6691" s="44"/>
      <c r="BM6691" s="44"/>
    </row>
    <row r="6692" spans="3:65" ht="12" customHeight="1">
      <c r="C6692" s="63"/>
      <c r="AB6692" s="49"/>
      <c r="AF6692" s="44"/>
      <c r="AQ6692" s="44"/>
      <c r="AS6692" s="44"/>
      <c r="BM6692" s="44"/>
    </row>
    <row r="6693" spans="3:65" ht="12" customHeight="1">
      <c r="C6693" s="63"/>
      <c r="AB6693" s="49"/>
      <c r="AF6693" s="44"/>
      <c r="AQ6693" s="44"/>
      <c r="AS6693" s="44"/>
      <c r="BM6693" s="44"/>
    </row>
    <row r="6694" spans="3:65" ht="12" customHeight="1">
      <c r="C6694" s="63"/>
      <c r="AB6694" s="49"/>
      <c r="AF6694" s="44"/>
      <c r="AQ6694" s="44"/>
      <c r="AS6694" s="44"/>
      <c r="BM6694" s="44"/>
    </row>
    <row r="6695" spans="3:65" ht="12" customHeight="1">
      <c r="C6695" s="63"/>
      <c r="AB6695" s="49"/>
      <c r="AF6695" s="44"/>
      <c r="AQ6695" s="44"/>
      <c r="AS6695" s="44"/>
      <c r="BM6695" s="44"/>
    </row>
    <row r="6696" spans="3:65" ht="12" customHeight="1">
      <c r="C6696" s="63"/>
      <c r="AB6696" s="49"/>
      <c r="AF6696" s="44"/>
      <c r="AQ6696" s="44"/>
      <c r="AS6696" s="44"/>
      <c r="BM6696" s="44"/>
    </row>
    <row r="6697" spans="3:65" ht="12" customHeight="1">
      <c r="C6697" s="63"/>
      <c r="AB6697" s="49"/>
      <c r="AF6697" s="44"/>
      <c r="AQ6697" s="44"/>
      <c r="AS6697" s="44"/>
      <c r="BM6697" s="44"/>
    </row>
    <row r="6698" spans="3:65" ht="12" customHeight="1">
      <c r="C6698" s="63"/>
      <c r="AB6698" s="49"/>
      <c r="AF6698" s="44"/>
      <c r="AQ6698" s="44"/>
      <c r="AS6698" s="44"/>
      <c r="BM6698" s="44"/>
    </row>
    <row r="6699" spans="3:65" ht="12" customHeight="1">
      <c r="C6699" s="63"/>
      <c r="AB6699" s="49"/>
      <c r="AF6699" s="44"/>
      <c r="AQ6699" s="44"/>
      <c r="AS6699" s="44"/>
      <c r="BM6699" s="44"/>
    </row>
    <row r="6700" spans="3:65" ht="12" customHeight="1">
      <c r="C6700" s="63"/>
      <c r="AB6700" s="49"/>
      <c r="AF6700" s="44"/>
      <c r="AQ6700" s="44"/>
      <c r="AS6700" s="44"/>
      <c r="BM6700" s="44"/>
    </row>
    <row r="6701" spans="3:65" ht="12" customHeight="1">
      <c r="C6701" s="63"/>
      <c r="AB6701" s="49"/>
      <c r="AF6701" s="44"/>
      <c r="AQ6701" s="44"/>
      <c r="AS6701" s="44"/>
      <c r="BM6701" s="44"/>
    </row>
    <row r="6702" spans="3:65" ht="12" customHeight="1">
      <c r="C6702" s="63"/>
      <c r="AB6702" s="49"/>
      <c r="AF6702" s="44"/>
      <c r="AQ6702" s="44"/>
      <c r="AS6702" s="44"/>
      <c r="BM6702" s="44"/>
    </row>
    <row r="6703" spans="3:65" ht="12" customHeight="1">
      <c r="C6703" s="63"/>
      <c r="AB6703" s="49"/>
      <c r="AF6703" s="44"/>
      <c r="AQ6703" s="44"/>
      <c r="AS6703" s="44"/>
      <c r="BM6703" s="44"/>
    </row>
    <row r="6704" spans="3:65" ht="12" customHeight="1">
      <c r="C6704" s="63"/>
      <c r="AB6704" s="49"/>
      <c r="AF6704" s="44"/>
      <c r="AQ6704" s="44"/>
      <c r="AS6704" s="44"/>
      <c r="BM6704" s="44"/>
    </row>
    <row r="6705" spans="3:65" ht="12" customHeight="1">
      <c r="C6705" s="63"/>
      <c r="AB6705" s="49"/>
      <c r="AF6705" s="44"/>
      <c r="AQ6705" s="44"/>
      <c r="AS6705" s="44"/>
      <c r="BM6705" s="44"/>
    </row>
    <row r="6706" spans="3:65" ht="12" customHeight="1">
      <c r="C6706" s="63"/>
      <c r="AB6706" s="49"/>
      <c r="AF6706" s="44"/>
      <c r="AQ6706" s="44"/>
      <c r="AS6706" s="44"/>
      <c r="BM6706" s="44"/>
    </row>
    <row r="6707" spans="3:65" ht="12" customHeight="1">
      <c r="C6707" s="63"/>
      <c r="AB6707" s="49"/>
      <c r="AF6707" s="44"/>
      <c r="AQ6707" s="44"/>
      <c r="AS6707" s="44"/>
      <c r="BM6707" s="44"/>
    </row>
    <row r="6708" spans="3:65" ht="12" customHeight="1">
      <c r="C6708" s="63"/>
      <c r="AB6708" s="49"/>
      <c r="AF6708" s="44"/>
      <c r="AQ6708" s="44"/>
      <c r="AS6708" s="44"/>
      <c r="BM6708" s="44"/>
    </row>
    <row r="6709" spans="3:65" ht="12" customHeight="1">
      <c r="C6709" s="63"/>
      <c r="AB6709" s="49"/>
      <c r="AF6709" s="44"/>
      <c r="AQ6709" s="44"/>
      <c r="AS6709" s="44"/>
      <c r="BM6709" s="44"/>
    </row>
    <row r="6710" spans="3:65" ht="12" customHeight="1">
      <c r="C6710" s="63"/>
      <c r="AB6710" s="49"/>
      <c r="AF6710" s="44"/>
      <c r="AQ6710" s="44"/>
      <c r="AS6710" s="44"/>
      <c r="BM6710" s="44"/>
    </row>
    <row r="6711" spans="3:65" ht="12" customHeight="1">
      <c r="C6711" s="63"/>
      <c r="AB6711" s="49"/>
      <c r="AF6711" s="44"/>
      <c r="AQ6711" s="44"/>
      <c r="AS6711" s="44"/>
      <c r="BM6711" s="44"/>
    </row>
    <row r="6712" spans="3:65" ht="12" customHeight="1">
      <c r="C6712" s="63"/>
      <c r="AB6712" s="49"/>
      <c r="AF6712" s="44"/>
      <c r="AQ6712" s="44"/>
      <c r="AS6712" s="44"/>
      <c r="BM6712" s="44"/>
    </row>
    <row r="6713" spans="3:65" ht="12" customHeight="1">
      <c r="C6713" s="63"/>
      <c r="AB6713" s="49"/>
      <c r="AF6713" s="44"/>
      <c r="AQ6713" s="44"/>
      <c r="AS6713" s="44"/>
      <c r="BM6713" s="44"/>
    </row>
    <row r="6714" spans="3:65" ht="12" customHeight="1">
      <c r="C6714" s="63"/>
      <c r="AB6714" s="49"/>
      <c r="AF6714" s="44"/>
      <c r="AQ6714" s="44"/>
      <c r="AS6714" s="44"/>
      <c r="BM6714" s="44"/>
    </row>
    <row r="6715" spans="3:65" ht="12" customHeight="1">
      <c r="C6715" s="63"/>
      <c r="AB6715" s="49"/>
      <c r="AF6715" s="44"/>
      <c r="AQ6715" s="44"/>
      <c r="AS6715" s="44"/>
      <c r="BM6715" s="44"/>
    </row>
    <row r="6716" spans="3:65" ht="12" customHeight="1">
      <c r="C6716" s="63"/>
      <c r="AB6716" s="49"/>
      <c r="AF6716" s="44"/>
      <c r="AQ6716" s="44"/>
      <c r="AS6716" s="44"/>
      <c r="BM6716" s="44"/>
    </row>
    <row r="6717" spans="3:65" ht="12" customHeight="1">
      <c r="C6717" s="63"/>
      <c r="AB6717" s="49"/>
      <c r="AF6717" s="44"/>
      <c r="AQ6717" s="44"/>
      <c r="AS6717" s="44"/>
      <c r="BM6717" s="44"/>
    </row>
    <row r="6718" spans="3:65" ht="12" customHeight="1">
      <c r="C6718" s="63"/>
      <c r="AB6718" s="49"/>
      <c r="AF6718" s="44"/>
      <c r="AQ6718" s="44"/>
      <c r="AS6718" s="44"/>
      <c r="BM6718" s="44"/>
    </row>
    <row r="6719" spans="3:65" ht="12" customHeight="1">
      <c r="C6719" s="63"/>
      <c r="AB6719" s="49"/>
      <c r="AF6719" s="44"/>
      <c r="AQ6719" s="44"/>
      <c r="AS6719" s="44"/>
      <c r="BM6719" s="44"/>
    </row>
    <row r="6720" spans="3:65" ht="12" customHeight="1">
      <c r="C6720" s="63"/>
      <c r="AB6720" s="49"/>
      <c r="AF6720" s="44"/>
      <c r="AQ6720" s="44"/>
      <c r="AS6720" s="44"/>
      <c r="BM6720" s="44"/>
    </row>
    <row r="6721" spans="3:65" ht="12" customHeight="1">
      <c r="C6721" s="63"/>
      <c r="AB6721" s="49"/>
      <c r="AF6721" s="44"/>
      <c r="AQ6721" s="44"/>
      <c r="AS6721" s="44"/>
      <c r="BM6721" s="44"/>
    </row>
    <row r="6722" spans="3:65" ht="12" customHeight="1">
      <c r="C6722" s="63"/>
      <c r="AB6722" s="49"/>
      <c r="AF6722" s="44"/>
      <c r="AQ6722" s="44"/>
      <c r="AS6722" s="44"/>
      <c r="BM6722" s="44"/>
    </row>
    <row r="6723" spans="3:65" ht="12" customHeight="1">
      <c r="C6723" s="63"/>
      <c r="AB6723" s="49"/>
      <c r="AF6723" s="44"/>
      <c r="AQ6723" s="44"/>
      <c r="AS6723" s="44"/>
      <c r="BM6723" s="44"/>
    </row>
    <row r="6724" spans="3:65" ht="12" customHeight="1">
      <c r="C6724" s="63"/>
      <c r="AB6724" s="49"/>
      <c r="AF6724" s="44"/>
      <c r="AQ6724" s="44"/>
      <c r="AS6724" s="44"/>
      <c r="BM6724" s="44"/>
    </row>
    <row r="6725" spans="3:65" ht="12" customHeight="1">
      <c r="C6725" s="63"/>
      <c r="AB6725" s="49"/>
      <c r="AF6725" s="44"/>
      <c r="AQ6725" s="44"/>
      <c r="AS6725" s="44"/>
      <c r="BM6725" s="44"/>
    </row>
    <row r="6726" spans="3:65" ht="12" customHeight="1">
      <c r="C6726" s="63"/>
      <c r="AB6726" s="49"/>
      <c r="AF6726" s="44"/>
      <c r="AQ6726" s="44"/>
      <c r="AS6726" s="44"/>
      <c r="BM6726" s="44"/>
    </row>
    <row r="6727" spans="3:65" ht="12" customHeight="1">
      <c r="C6727" s="63"/>
      <c r="AB6727" s="49"/>
      <c r="AF6727" s="44"/>
      <c r="AQ6727" s="44"/>
      <c r="AS6727" s="44"/>
      <c r="BM6727" s="44"/>
    </row>
    <row r="6728" spans="3:65" ht="12" customHeight="1">
      <c r="C6728" s="63"/>
      <c r="AB6728" s="49"/>
      <c r="AF6728" s="44"/>
      <c r="AQ6728" s="44"/>
      <c r="AS6728" s="44"/>
      <c r="BM6728" s="44"/>
    </row>
    <row r="6729" spans="3:65" ht="12" customHeight="1">
      <c r="C6729" s="63"/>
      <c r="AB6729" s="49"/>
      <c r="AF6729" s="44"/>
      <c r="AQ6729" s="44"/>
      <c r="AS6729" s="44"/>
      <c r="BM6729" s="44"/>
    </row>
    <row r="6730" spans="3:65" ht="12" customHeight="1">
      <c r="C6730" s="63"/>
      <c r="AB6730" s="49"/>
      <c r="AF6730" s="44"/>
      <c r="AQ6730" s="44"/>
      <c r="AS6730" s="44"/>
      <c r="BM6730" s="44"/>
    </row>
    <row r="6731" spans="3:65" ht="12" customHeight="1">
      <c r="C6731" s="63"/>
      <c r="AB6731" s="49"/>
      <c r="AF6731" s="44"/>
      <c r="AQ6731" s="44"/>
      <c r="AS6731" s="44"/>
      <c r="BM6731" s="44"/>
    </row>
    <row r="6732" spans="3:65" ht="12" customHeight="1">
      <c r="C6732" s="63"/>
      <c r="AB6732" s="49"/>
      <c r="AF6732" s="44"/>
      <c r="AQ6732" s="44"/>
      <c r="AS6732" s="44"/>
      <c r="BM6732" s="44"/>
    </row>
    <row r="6733" spans="3:65" ht="12" customHeight="1">
      <c r="C6733" s="63"/>
      <c r="AB6733" s="49"/>
      <c r="AF6733" s="44"/>
      <c r="AQ6733" s="44"/>
      <c r="AS6733" s="44"/>
      <c r="BM6733" s="44"/>
    </row>
    <row r="6734" spans="3:65" ht="12" customHeight="1">
      <c r="C6734" s="63"/>
      <c r="AB6734" s="49"/>
      <c r="AF6734" s="44"/>
      <c r="AQ6734" s="44"/>
      <c r="AS6734" s="44"/>
      <c r="BM6734" s="44"/>
    </row>
    <row r="6735" spans="3:65" ht="12" customHeight="1">
      <c r="C6735" s="63"/>
      <c r="AB6735" s="49"/>
      <c r="AF6735" s="44"/>
      <c r="AQ6735" s="44"/>
      <c r="AS6735" s="44"/>
      <c r="BM6735" s="44"/>
    </row>
    <row r="6736" spans="3:65" ht="12" customHeight="1">
      <c r="C6736" s="63"/>
      <c r="AB6736" s="49"/>
      <c r="AF6736" s="44"/>
      <c r="AQ6736" s="44"/>
      <c r="AS6736" s="44"/>
      <c r="BM6736" s="44"/>
    </row>
    <row r="6737" spans="3:65" ht="12" customHeight="1">
      <c r="C6737" s="63"/>
      <c r="AB6737" s="49"/>
      <c r="AF6737" s="44"/>
      <c r="AQ6737" s="44"/>
      <c r="AS6737" s="44"/>
      <c r="BM6737" s="44"/>
    </row>
    <row r="6738" spans="3:65" ht="12" customHeight="1">
      <c r="C6738" s="63"/>
      <c r="AB6738" s="49"/>
      <c r="AF6738" s="44"/>
      <c r="AQ6738" s="44"/>
      <c r="AS6738" s="44"/>
      <c r="BM6738" s="44"/>
    </row>
    <row r="6739" spans="3:65" ht="12" customHeight="1">
      <c r="C6739" s="63"/>
      <c r="AB6739" s="49"/>
      <c r="AF6739" s="44"/>
      <c r="AQ6739" s="44"/>
      <c r="AS6739" s="44"/>
      <c r="BM6739" s="44"/>
    </row>
    <row r="6740" spans="3:65" ht="12" customHeight="1">
      <c r="C6740" s="63"/>
      <c r="AB6740" s="49"/>
      <c r="AF6740" s="44"/>
      <c r="AQ6740" s="44"/>
      <c r="AS6740" s="44"/>
      <c r="BM6740" s="44"/>
    </row>
    <row r="6741" spans="3:65" ht="12" customHeight="1">
      <c r="C6741" s="63"/>
      <c r="AB6741" s="49"/>
      <c r="AF6741" s="44"/>
      <c r="AQ6741" s="44"/>
      <c r="AS6741" s="44"/>
      <c r="BM6741" s="44"/>
    </row>
    <row r="6742" spans="3:65" ht="12" customHeight="1">
      <c r="C6742" s="63"/>
      <c r="AB6742" s="49"/>
      <c r="AF6742" s="44"/>
      <c r="AQ6742" s="44"/>
      <c r="AS6742" s="44"/>
      <c r="BM6742" s="44"/>
    </row>
    <row r="6743" spans="3:65" ht="12" customHeight="1">
      <c r="C6743" s="63"/>
      <c r="AB6743" s="49"/>
      <c r="AF6743" s="44"/>
      <c r="AQ6743" s="44"/>
      <c r="AS6743" s="44"/>
      <c r="BM6743" s="44"/>
    </row>
    <row r="6744" spans="3:65" ht="12" customHeight="1">
      <c r="C6744" s="63"/>
      <c r="AB6744" s="49"/>
      <c r="AF6744" s="44"/>
      <c r="AQ6744" s="44"/>
      <c r="AS6744" s="44"/>
      <c r="BM6744" s="44"/>
    </row>
    <row r="6745" spans="3:65" ht="12" customHeight="1">
      <c r="C6745" s="63"/>
      <c r="AB6745" s="49"/>
      <c r="AF6745" s="44"/>
      <c r="AQ6745" s="44"/>
      <c r="AS6745" s="44"/>
      <c r="BM6745" s="44"/>
    </row>
    <row r="6746" spans="3:65" ht="12" customHeight="1">
      <c r="C6746" s="63"/>
      <c r="AB6746" s="49"/>
      <c r="AF6746" s="44"/>
      <c r="AQ6746" s="44"/>
      <c r="AS6746" s="44"/>
      <c r="BM6746" s="44"/>
    </row>
    <row r="6747" spans="3:65" ht="12" customHeight="1">
      <c r="C6747" s="63"/>
      <c r="AB6747" s="49"/>
      <c r="AF6747" s="44"/>
      <c r="AQ6747" s="44"/>
      <c r="AS6747" s="44"/>
      <c r="BM6747" s="44"/>
    </row>
    <row r="6748" spans="3:65" ht="12" customHeight="1">
      <c r="C6748" s="63"/>
      <c r="AB6748" s="49"/>
      <c r="AF6748" s="44"/>
      <c r="AQ6748" s="44"/>
      <c r="AS6748" s="44"/>
      <c r="BM6748" s="44"/>
    </row>
    <row r="6749" spans="3:65" ht="12" customHeight="1">
      <c r="C6749" s="63"/>
      <c r="AB6749" s="49"/>
      <c r="AF6749" s="44"/>
      <c r="AQ6749" s="44"/>
      <c r="AS6749" s="44"/>
      <c r="BM6749" s="44"/>
    </row>
    <row r="6750" spans="3:65" ht="12" customHeight="1">
      <c r="C6750" s="63"/>
      <c r="AB6750" s="49"/>
      <c r="AF6750" s="44"/>
      <c r="AQ6750" s="44"/>
      <c r="AS6750" s="44"/>
      <c r="BM6750" s="44"/>
    </row>
    <row r="6751" spans="3:65" ht="12" customHeight="1">
      <c r="C6751" s="63"/>
      <c r="AB6751" s="49"/>
      <c r="AF6751" s="44"/>
      <c r="AQ6751" s="44"/>
      <c r="AS6751" s="44"/>
      <c r="BM6751" s="44"/>
    </row>
    <row r="6752" spans="3:65" ht="12" customHeight="1">
      <c r="C6752" s="63"/>
      <c r="AB6752" s="49"/>
      <c r="AF6752" s="44"/>
      <c r="AQ6752" s="44"/>
      <c r="AS6752" s="44"/>
      <c r="BM6752" s="44"/>
    </row>
    <row r="6753" spans="3:65" ht="12" customHeight="1">
      <c r="C6753" s="63"/>
      <c r="AB6753" s="49"/>
      <c r="AF6753" s="44"/>
      <c r="AQ6753" s="44"/>
      <c r="AS6753" s="44"/>
      <c r="BM6753" s="44"/>
    </row>
    <row r="6754" spans="3:65" ht="12" customHeight="1">
      <c r="C6754" s="63"/>
      <c r="AB6754" s="49"/>
      <c r="AF6754" s="44"/>
      <c r="AQ6754" s="44"/>
      <c r="AS6754" s="44"/>
      <c r="BM6754" s="44"/>
    </row>
    <row r="6755" spans="3:65" ht="12" customHeight="1">
      <c r="C6755" s="63"/>
      <c r="AB6755" s="49"/>
      <c r="AF6755" s="44"/>
      <c r="AQ6755" s="44"/>
      <c r="AS6755" s="44"/>
      <c r="BM6755" s="44"/>
    </row>
    <row r="6756" spans="3:65" ht="12" customHeight="1">
      <c r="C6756" s="63"/>
      <c r="AB6756" s="49"/>
      <c r="AF6756" s="44"/>
      <c r="AQ6756" s="44"/>
      <c r="AS6756" s="44"/>
      <c r="BM6756" s="44"/>
    </row>
    <row r="6757" spans="3:65" ht="12" customHeight="1">
      <c r="C6757" s="63"/>
      <c r="AB6757" s="49"/>
      <c r="AF6757" s="44"/>
      <c r="AQ6757" s="44"/>
      <c r="AS6757" s="44"/>
      <c r="BM6757" s="44"/>
    </row>
    <row r="6758" spans="3:65" ht="12" customHeight="1">
      <c r="C6758" s="63"/>
      <c r="AB6758" s="49"/>
      <c r="AF6758" s="44"/>
      <c r="AQ6758" s="44"/>
      <c r="AS6758" s="44"/>
      <c r="BM6758" s="44"/>
    </row>
    <row r="6759" spans="3:65" ht="12" customHeight="1">
      <c r="C6759" s="63"/>
      <c r="AB6759" s="49"/>
      <c r="AF6759" s="44"/>
      <c r="AQ6759" s="44"/>
      <c r="AS6759" s="44"/>
      <c r="BM6759" s="44"/>
    </row>
    <row r="6760" spans="3:65" ht="12" customHeight="1">
      <c r="C6760" s="63"/>
      <c r="AB6760" s="49"/>
      <c r="AF6760" s="44"/>
      <c r="AQ6760" s="44"/>
      <c r="AS6760" s="44"/>
      <c r="BM6760" s="44"/>
    </row>
    <row r="6761" spans="3:65" ht="12" customHeight="1">
      <c r="C6761" s="63"/>
      <c r="AB6761" s="49"/>
      <c r="AF6761" s="44"/>
      <c r="AQ6761" s="44"/>
      <c r="AS6761" s="44"/>
      <c r="BM6761" s="44"/>
    </row>
    <row r="6762" spans="3:65" ht="12" customHeight="1">
      <c r="C6762" s="63"/>
      <c r="AB6762" s="49"/>
      <c r="AF6762" s="44"/>
      <c r="AQ6762" s="44"/>
      <c r="AS6762" s="44"/>
      <c r="BM6762" s="44"/>
    </row>
    <row r="6763" spans="3:65" ht="12" customHeight="1">
      <c r="C6763" s="63"/>
      <c r="AB6763" s="49"/>
      <c r="AF6763" s="44"/>
      <c r="AQ6763" s="44"/>
      <c r="AS6763" s="44"/>
      <c r="BM6763" s="44"/>
    </row>
    <row r="6764" spans="3:65" ht="12" customHeight="1">
      <c r="C6764" s="63"/>
      <c r="AB6764" s="49"/>
      <c r="AF6764" s="44"/>
      <c r="AQ6764" s="44"/>
      <c r="AS6764" s="44"/>
      <c r="BM6764" s="44"/>
    </row>
    <row r="6765" spans="3:65" ht="12" customHeight="1">
      <c r="C6765" s="63"/>
      <c r="AB6765" s="49"/>
      <c r="AF6765" s="44"/>
      <c r="AQ6765" s="44"/>
      <c r="AS6765" s="44"/>
      <c r="BM6765" s="44"/>
    </row>
    <row r="6766" spans="3:65" ht="12" customHeight="1">
      <c r="C6766" s="63"/>
      <c r="AB6766" s="49"/>
      <c r="AF6766" s="44"/>
      <c r="AQ6766" s="44"/>
      <c r="AS6766" s="44"/>
      <c r="BM6766" s="44"/>
    </row>
    <row r="6767" spans="3:65" ht="12" customHeight="1">
      <c r="C6767" s="63"/>
      <c r="AB6767" s="49"/>
      <c r="AF6767" s="44"/>
      <c r="AQ6767" s="44"/>
      <c r="AS6767" s="44"/>
      <c r="BM6767" s="44"/>
    </row>
    <row r="6768" spans="3:65" ht="12" customHeight="1">
      <c r="C6768" s="63"/>
      <c r="AB6768" s="49"/>
      <c r="AF6768" s="44"/>
      <c r="AQ6768" s="44"/>
      <c r="AS6768" s="44"/>
      <c r="BM6768" s="44"/>
    </row>
    <row r="6769" spans="3:65" ht="12" customHeight="1">
      <c r="C6769" s="63"/>
      <c r="AB6769" s="49"/>
      <c r="AF6769" s="44"/>
      <c r="AQ6769" s="44"/>
      <c r="AS6769" s="44"/>
      <c r="BM6769" s="44"/>
    </row>
    <row r="6770" spans="3:65" ht="12" customHeight="1">
      <c r="C6770" s="63"/>
      <c r="AB6770" s="49"/>
      <c r="AF6770" s="44"/>
      <c r="AQ6770" s="44"/>
      <c r="AS6770" s="44"/>
      <c r="BM6770" s="44"/>
    </row>
    <row r="6771" spans="3:65" ht="12" customHeight="1">
      <c r="C6771" s="63"/>
      <c r="AB6771" s="49"/>
      <c r="AF6771" s="44"/>
      <c r="AQ6771" s="44"/>
      <c r="AS6771" s="44"/>
      <c r="BM6771" s="44"/>
    </row>
    <row r="6772" spans="3:65" ht="12" customHeight="1">
      <c r="C6772" s="63"/>
      <c r="AB6772" s="49"/>
      <c r="AF6772" s="44"/>
      <c r="AQ6772" s="44"/>
      <c r="AS6772" s="44"/>
      <c r="BM6772" s="44"/>
    </row>
    <row r="6773" spans="3:65" ht="12" customHeight="1">
      <c r="C6773" s="63"/>
      <c r="AB6773" s="49"/>
      <c r="AF6773" s="44"/>
      <c r="AQ6773" s="44"/>
      <c r="AS6773" s="44"/>
      <c r="BM6773" s="44"/>
    </row>
    <row r="6774" spans="3:65" ht="12" customHeight="1">
      <c r="C6774" s="63"/>
      <c r="AB6774" s="49"/>
      <c r="AF6774" s="44"/>
      <c r="AQ6774" s="44"/>
      <c r="AS6774" s="44"/>
      <c r="BM6774" s="44"/>
    </row>
    <row r="6775" spans="3:65" ht="12" customHeight="1">
      <c r="C6775" s="63"/>
      <c r="AB6775" s="49"/>
      <c r="AF6775" s="44"/>
      <c r="AQ6775" s="44"/>
      <c r="AS6775" s="44"/>
      <c r="BM6775" s="44"/>
    </row>
    <row r="6776" spans="3:65" ht="12" customHeight="1">
      <c r="C6776" s="63"/>
      <c r="AB6776" s="49"/>
      <c r="AF6776" s="44"/>
      <c r="AQ6776" s="44"/>
      <c r="AS6776" s="44"/>
      <c r="BM6776" s="44"/>
    </row>
    <row r="6777" spans="3:65" ht="12" customHeight="1">
      <c r="C6777" s="63"/>
      <c r="AB6777" s="49"/>
      <c r="AF6777" s="44"/>
      <c r="AQ6777" s="44"/>
      <c r="AS6777" s="44"/>
      <c r="BM6777" s="44"/>
    </row>
    <row r="6778" spans="3:65" ht="12" customHeight="1">
      <c r="C6778" s="63"/>
      <c r="AB6778" s="49"/>
      <c r="AF6778" s="44"/>
      <c r="AQ6778" s="44"/>
      <c r="AS6778" s="44"/>
      <c r="BM6778" s="44"/>
    </row>
    <row r="6779" spans="3:65" ht="12" customHeight="1">
      <c r="C6779" s="63"/>
      <c r="AB6779" s="49"/>
      <c r="AF6779" s="44"/>
      <c r="AQ6779" s="44"/>
      <c r="AS6779" s="44"/>
      <c r="BM6779" s="44"/>
    </row>
    <row r="6780" spans="3:65" ht="12" customHeight="1">
      <c r="C6780" s="63"/>
      <c r="AB6780" s="49"/>
      <c r="AF6780" s="44"/>
      <c r="AQ6780" s="44"/>
      <c r="AS6780" s="44"/>
      <c r="BM6780" s="44"/>
    </row>
    <row r="6781" spans="3:65" ht="12" customHeight="1">
      <c r="C6781" s="63"/>
      <c r="AB6781" s="49"/>
      <c r="AF6781" s="44"/>
      <c r="AQ6781" s="44"/>
      <c r="AS6781" s="44"/>
      <c r="BM6781" s="44"/>
    </row>
    <row r="6782" spans="3:65" ht="12" customHeight="1">
      <c r="C6782" s="63"/>
      <c r="AB6782" s="49"/>
      <c r="AF6782" s="44"/>
      <c r="AQ6782" s="44"/>
      <c r="AS6782" s="44"/>
      <c r="BM6782" s="44"/>
    </row>
    <row r="6783" spans="3:65" ht="12" customHeight="1">
      <c r="C6783" s="63"/>
      <c r="AB6783" s="49"/>
      <c r="AF6783" s="44"/>
      <c r="AQ6783" s="44"/>
      <c r="AS6783" s="44"/>
      <c r="BM6783" s="44"/>
    </row>
    <row r="6784" spans="3:65" ht="12" customHeight="1">
      <c r="C6784" s="63"/>
      <c r="AB6784" s="49"/>
      <c r="AF6784" s="44"/>
      <c r="AQ6784" s="44"/>
      <c r="AS6784" s="44"/>
      <c r="BM6784" s="44"/>
    </row>
    <row r="6785" spans="3:65" ht="12" customHeight="1">
      <c r="C6785" s="63"/>
      <c r="AB6785" s="49"/>
      <c r="AF6785" s="44"/>
      <c r="AQ6785" s="44"/>
      <c r="AS6785" s="44"/>
      <c r="BM6785" s="44"/>
    </row>
    <row r="6786" spans="3:65" ht="12" customHeight="1">
      <c r="C6786" s="63"/>
      <c r="AB6786" s="49"/>
      <c r="AF6786" s="44"/>
      <c r="AQ6786" s="44"/>
      <c r="AS6786" s="44"/>
      <c r="BM6786" s="44"/>
    </row>
    <row r="6787" spans="3:65" ht="12" customHeight="1">
      <c r="C6787" s="63"/>
      <c r="AB6787" s="49"/>
      <c r="AF6787" s="44"/>
      <c r="AQ6787" s="44"/>
      <c r="AS6787" s="44"/>
      <c r="BM6787" s="44"/>
    </row>
    <row r="6788" spans="3:65" ht="12" customHeight="1">
      <c r="C6788" s="63"/>
      <c r="AB6788" s="49"/>
      <c r="AF6788" s="44"/>
      <c r="AQ6788" s="44"/>
      <c r="AS6788" s="44"/>
      <c r="BM6788" s="44"/>
    </row>
    <row r="6789" spans="3:65" ht="12" customHeight="1">
      <c r="C6789" s="63"/>
      <c r="AB6789" s="49"/>
      <c r="AF6789" s="44"/>
      <c r="AQ6789" s="44"/>
      <c r="AS6789" s="44"/>
      <c r="BM6789" s="44"/>
    </row>
    <row r="6790" spans="3:65" ht="12" customHeight="1">
      <c r="C6790" s="63"/>
      <c r="AB6790" s="49"/>
      <c r="AF6790" s="44"/>
      <c r="AQ6790" s="44"/>
      <c r="AS6790" s="44"/>
      <c r="BM6790" s="44"/>
    </row>
    <row r="6791" spans="3:65" ht="12" customHeight="1">
      <c r="C6791" s="63"/>
      <c r="AB6791" s="49"/>
      <c r="AF6791" s="44"/>
      <c r="AQ6791" s="44"/>
      <c r="AS6791" s="44"/>
      <c r="BM6791" s="44"/>
    </row>
    <row r="6792" spans="3:65" ht="12" customHeight="1">
      <c r="C6792" s="63"/>
      <c r="AB6792" s="49"/>
      <c r="AF6792" s="44"/>
      <c r="AQ6792" s="44"/>
      <c r="AS6792" s="44"/>
      <c r="BM6792" s="44"/>
    </row>
    <row r="6793" spans="3:65" ht="12" customHeight="1">
      <c r="C6793" s="63"/>
      <c r="AB6793" s="49"/>
      <c r="AF6793" s="44"/>
      <c r="AQ6793" s="44"/>
      <c r="AS6793" s="44"/>
      <c r="BM6793" s="44"/>
    </row>
    <row r="6794" spans="3:65" ht="12" customHeight="1">
      <c r="C6794" s="63"/>
      <c r="AB6794" s="49"/>
      <c r="AF6794" s="44"/>
      <c r="AQ6794" s="44"/>
      <c r="AS6794" s="44"/>
      <c r="BM6794" s="44"/>
    </row>
    <row r="6795" spans="3:65" ht="12" customHeight="1">
      <c r="C6795" s="63"/>
      <c r="AB6795" s="49"/>
      <c r="AF6795" s="44"/>
      <c r="AQ6795" s="44"/>
      <c r="AS6795" s="44"/>
      <c r="BM6795" s="44"/>
    </row>
    <row r="6796" spans="3:65" ht="12" customHeight="1">
      <c r="C6796" s="63"/>
      <c r="AB6796" s="49"/>
      <c r="AF6796" s="44"/>
      <c r="AQ6796" s="44"/>
      <c r="AS6796" s="44"/>
      <c r="BM6796" s="44"/>
    </row>
    <row r="6797" spans="3:65" ht="12" customHeight="1">
      <c r="C6797" s="63"/>
      <c r="AB6797" s="49"/>
      <c r="AF6797" s="44"/>
      <c r="AQ6797" s="44"/>
      <c r="AS6797" s="44"/>
      <c r="BM6797" s="44"/>
    </row>
    <row r="6798" spans="3:65" ht="12" customHeight="1">
      <c r="C6798" s="63"/>
      <c r="AB6798" s="49"/>
      <c r="AF6798" s="44"/>
      <c r="AQ6798" s="44"/>
      <c r="AS6798" s="44"/>
      <c r="BM6798" s="44"/>
    </row>
    <row r="6799" spans="3:65" ht="12" customHeight="1">
      <c r="C6799" s="63"/>
      <c r="AB6799" s="49"/>
      <c r="AF6799" s="44"/>
      <c r="AQ6799" s="44"/>
      <c r="AS6799" s="44"/>
      <c r="BM6799" s="44"/>
    </row>
    <row r="6800" spans="3:65" ht="12" customHeight="1">
      <c r="C6800" s="63"/>
      <c r="AB6800" s="49"/>
      <c r="AF6800" s="44"/>
      <c r="AQ6800" s="44"/>
      <c r="AS6800" s="44"/>
      <c r="BM6800" s="44"/>
    </row>
    <row r="6801" spans="3:65" ht="12" customHeight="1">
      <c r="C6801" s="63"/>
      <c r="AB6801" s="49"/>
      <c r="AF6801" s="44"/>
      <c r="AQ6801" s="44"/>
      <c r="AS6801" s="44"/>
      <c r="BM6801" s="44"/>
    </row>
    <row r="6802" spans="3:65" ht="12" customHeight="1">
      <c r="C6802" s="63"/>
      <c r="AB6802" s="49"/>
      <c r="AF6802" s="44"/>
      <c r="AQ6802" s="44"/>
      <c r="AS6802" s="44"/>
      <c r="BM6802" s="44"/>
    </row>
    <row r="6803" spans="3:65" ht="12" customHeight="1">
      <c r="C6803" s="63"/>
      <c r="AB6803" s="49"/>
      <c r="AF6803" s="44"/>
      <c r="AQ6803" s="44"/>
      <c r="AS6803" s="44"/>
      <c r="BM6803" s="44"/>
    </row>
    <row r="6804" spans="3:65" ht="12" customHeight="1">
      <c r="C6804" s="63"/>
      <c r="AB6804" s="49"/>
      <c r="AF6804" s="44"/>
      <c r="AQ6804" s="44"/>
      <c r="AS6804" s="44"/>
      <c r="BM6804" s="44"/>
    </row>
    <row r="6805" spans="3:65" ht="12" customHeight="1">
      <c r="C6805" s="63"/>
      <c r="AB6805" s="49"/>
      <c r="AF6805" s="44"/>
      <c r="AQ6805" s="44"/>
      <c r="AS6805" s="44"/>
      <c r="BM6805" s="44"/>
    </row>
    <row r="6806" spans="3:65" ht="12" customHeight="1">
      <c r="C6806" s="63"/>
      <c r="AB6806" s="49"/>
      <c r="AF6806" s="44"/>
      <c r="AQ6806" s="44"/>
      <c r="AS6806" s="44"/>
      <c r="BM6806" s="44"/>
    </row>
    <row r="6807" spans="3:65" ht="12" customHeight="1">
      <c r="C6807" s="63"/>
      <c r="AB6807" s="49"/>
      <c r="AF6807" s="44"/>
      <c r="AQ6807" s="44"/>
      <c r="AS6807" s="44"/>
      <c r="BM6807" s="44"/>
    </row>
    <row r="6808" spans="3:65" ht="12" customHeight="1">
      <c r="C6808" s="63"/>
      <c r="AB6808" s="49"/>
      <c r="AF6808" s="44"/>
      <c r="AQ6808" s="44"/>
      <c r="AS6808" s="44"/>
      <c r="BM6808" s="44"/>
    </row>
    <row r="6809" spans="3:65" ht="12" customHeight="1">
      <c r="C6809" s="63"/>
      <c r="AB6809" s="49"/>
      <c r="AF6809" s="44"/>
      <c r="AQ6809" s="44"/>
      <c r="AS6809" s="44"/>
      <c r="BM6809" s="44"/>
    </row>
    <row r="6810" spans="3:65" ht="12" customHeight="1">
      <c r="C6810" s="63"/>
      <c r="AB6810" s="49"/>
      <c r="AF6810" s="44"/>
      <c r="AQ6810" s="44"/>
      <c r="AS6810" s="44"/>
      <c r="BM6810" s="44"/>
    </row>
    <row r="6811" spans="3:65" ht="12" customHeight="1">
      <c r="C6811" s="63"/>
      <c r="AB6811" s="49"/>
      <c r="AF6811" s="44"/>
      <c r="AQ6811" s="44"/>
      <c r="AS6811" s="44"/>
      <c r="BM6811" s="44"/>
    </row>
    <row r="6812" spans="3:65" ht="12" customHeight="1">
      <c r="C6812" s="63"/>
      <c r="AB6812" s="49"/>
      <c r="AF6812" s="44"/>
      <c r="AQ6812" s="44"/>
      <c r="AS6812" s="44"/>
      <c r="BM6812" s="44"/>
    </row>
    <row r="6813" spans="3:65" ht="12" customHeight="1">
      <c r="C6813" s="63"/>
      <c r="AB6813" s="49"/>
      <c r="AF6813" s="44"/>
      <c r="AQ6813" s="44"/>
      <c r="AS6813" s="44"/>
      <c r="BM6813" s="44"/>
    </row>
    <row r="6814" spans="3:65" ht="12" customHeight="1">
      <c r="C6814" s="63"/>
      <c r="AB6814" s="49"/>
      <c r="AF6814" s="44"/>
      <c r="AQ6814" s="44"/>
      <c r="AS6814" s="44"/>
      <c r="BM6814" s="44"/>
    </row>
    <row r="6815" spans="3:65" ht="12" customHeight="1">
      <c r="C6815" s="63"/>
      <c r="AB6815" s="49"/>
      <c r="AF6815" s="44"/>
      <c r="AQ6815" s="44"/>
      <c r="AS6815" s="44"/>
      <c r="BM6815" s="44"/>
    </row>
    <row r="6816" spans="3:65" ht="12" customHeight="1">
      <c r="C6816" s="63"/>
      <c r="AB6816" s="49"/>
      <c r="AF6816" s="44"/>
      <c r="AQ6816" s="44"/>
      <c r="AS6816" s="44"/>
      <c r="BM6816" s="44"/>
    </row>
    <row r="6817" spans="3:65" ht="12" customHeight="1">
      <c r="C6817" s="63"/>
      <c r="AB6817" s="49"/>
      <c r="AF6817" s="44"/>
      <c r="AQ6817" s="44"/>
      <c r="AS6817" s="44"/>
      <c r="BM6817" s="44"/>
    </row>
    <row r="6818" spans="3:65" ht="12" customHeight="1">
      <c r="C6818" s="63"/>
      <c r="AB6818" s="49"/>
      <c r="AF6818" s="44"/>
      <c r="AQ6818" s="44"/>
      <c r="AS6818" s="44"/>
      <c r="BM6818" s="44"/>
    </row>
    <row r="6819" spans="3:65" ht="12" customHeight="1">
      <c r="C6819" s="63"/>
      <c r="AB6819" s="49"/>
      <c r="AF6819" s="44"/>
      <c r="AQ6819" s="44"/>
      <c r="AS6819" s="44"/>
      <c r="BM6819" s="44"/>
    </row>
    <row r="6820" spans="3:65" ht="12" customHeight="1">
      <c r="C6820" s="63"/>
      <c r="AB6820" s="49"/>
      <c r="AF6820" s="44"/>
      <c r="AQ6820" s="44"/>
      <c r="AS6820" s="44"/>
      <c r="BM6820" s="44"/>
    </row>
    <row r="6821" spans="3:65" ht="12" customHeight="1">
      <c r="C6821" s="63"/>
      <c r="AB6821" s="49"/>
      <c r="AF6821" s="44"/>
      <c r="AQ6821" s="44"/>
      <c r="AS6821" s="44"/>
      <c r="BM6821" s="44"/>
    </row>
    <row r="6822" spans="3:65" ht="12" customHeight="1">
      <c r="C6822" s="63"/>
      <c r="AB6822" s="49"/>
      <c r="AF6822" s="44"/>
      <c r="AQ6822" s="44"/>
      <c r="AS6822" s="44"/>
      <c r="BM6822" s="44"/>
    </row>
    <row r="6823" spans="3:65" ht="12" customHeight="1">
      <c r="C6823" s="63"/>
      <c r="AB6823" s="49"/>
      <c r="AF6823" s="44"/>
      <c r="AQ6823" s="44"/>
      <c r="AS6823" s="44"/>
      <c r="BM6823" s="44"/>
    </row>
    <row r="6824" spans="3:65" ht="12" customHeight="1">
      <c r="C6824" s="63"/>
      <c r="AB6824" s="49"/>
      <c r="AF6824" s="44"/>
      <c r="AQ6824" s="44"/>
      <c r="AS6824" s="44"/>
      <c r="BM6824" s="44"/>
    </row>
    <row r="6825" spans="3:65" ht="12" customHeight="1">
      <c r="C6825" s="63"/>
      <c r="AB6825" s="49"/>
      <c r="AF6825" s="44"/>
      <c r="AQ6825" s="44"/>
      <c r="AS6825" s="44"/>
      <c r="BM6825" s="44"/>
    </row>
    <row r="6826" spans="3:65" ht="12" customHeight="1">
      <c r="C6826" s="63"/>
      <c r="AB6826" s="49"/>
      <c r="AF6826" s="44"/>
      <c r="AQ6826" s="44"/>
      <c r="AS6826" s="44"/>
      <c r="BM6826" s="44"/>
    </row>
    <row r="6827" spans="3:65" ht="12" customHeight="1">
      <c r="C6827" s="63"/>
      <c r="AB6827" s="49"/>
      <c r="AF6827" s="44"/>
      <c r="AQ6827" s="44"/>
      <c r="AS6827" s="44"/>
      <c r="BM6827" s="44"/>
    </row>
    <row r="6828" spans="3:65" ht="12" customHeight="1">
      <c r="C6828" s="63"/>
      <c r="AB6828" s="49"/>
      <c r="AF6828" s="44"/>
      <c r="AQ6828" s="44"/>
      <c r="AS6828" s="44"/>
      <c r="BM6828" s="44"/>
    </row>
    <row r="6829" spans="3:65" ht="12" customHeight="1">
      <c r="C6829" s="63"/>
      <c r="AB6829" s="49"/>
      <c r="AF6829" s="44"/>
      <c r="AQ6829" s="44"/>
      <c r="AS6829" s="44"/>
      <c r="BM6829" s="44"/>
    </row>
    <row r="6830" spans="3:65" ht="12" customHeight="1">
      <c r="C6830" s="63"/>
      <c r="AB6830" s="49"/>
      <c r="AF6830" s="44"/>
      <c r="AQ6830" s="44"/>
      <c r="AS6830" s="44"/>
      <c r="BM6830" s="44"/>
    </row>
    <row r="6831" spans="3:65" ht="12" customHeight="1">
      <c r="C6831" s="63"/>
      <c r="AB6831" s="49"/>
      <c r="AF6831" s="44"/>
      <c r="AQ6831" s="44"/>
      <c r="AS6831" s="44"/>
      <c r="BM6831" s="44"/>
    </row>
    <row r="6832" spans="3:65" ht="12" customHeight="1">
      <c r="C6832" s="63"/>
      <c r="AB6832" s="49"/>
      <c r="AF6832" s="44"/>
      <c r="AQ6832" s="44"/>
      <c r="AS6832" s="44"/>
      <c r="BM6832" s="44"/>
    </row>
    <row r="6833" spans="3:65" ht="12" customHeight="1">
      <c r="C6833" s="63"/>
      <c r="AB6833" s="49"/>
      <c r="AF6833" s="44"/>
      <c r="AQ6833" s="44"/>
      <c r="AS6833" s="44"/>
      <c r="BM6833" s="44"/>
    </row>
    <row r="6834" spans="3:65" ht="12" customHeight="1">
      <c r="C6834" s="63"/>
      <c r="AB6834" s="49"/>
      <c r="AF6834" s="44"/>
      <c r="AQ6834" s="44"/>
      <c r="AS6834" s="44"/>
      <c r="BM6834" s="44"/>
    </row>
    <row r="6835" spans="3:65" ht="12" customHeight="1">
      <c r="C6835" s="63"/>
      <c r="AB6835" s="49"/>
      <c r="AF6835" s="44"/>
      <c r="AQ6835" s="44"/>
      <c r="AS6835" s="44"/>
      <c r="BM6835" s="44"/>
    </row>
    <row r="6836" spans="3:65" ht="12" customHeight="1">
      <c r="C6836" s="63"/>
      <c r="AB6836" s="49"/>
      <c r="AF6836" s="44"/>
      <c r="AQ6836" s="44"/>
      <c r="AS6836" s="44"/>
      <c r="BM6836" s="44"/>
    </row>
    <row r="6837" spans="3:65" ht="12" customHeight="1">
      <c r="C6837" s="63"/>
      <c r="AB6837" s="49"/>
      <c r="AF6837" s="44"/>
      <c r="AQ6837" s="44"/>
      <c r="AS6837" s="44"/>
      <c r="BM6837" s="44"/>
    </row>
    <row r="6838" spans="3:65" ht="12" customHeight="1">
      <c r="C6838" s="63"/>
      <c r="AB6838" s="49"/>
      <c r="AF6838" s="44"/>
      <c r="AQ6838" s="44"/>
      <c r="AS6838" s="44"/>
      <c r="BM6838" s="44"/>
    </row>
    <row r="6839" spans="3:65" ht="12" customHeight="1">
      <c r="C6839" s="63"/>
      <c r="AB6839" s="49"/>
      <c r="AF6839" s="44"/>
      <c r="AQ6839" s="44"/>
      <c r="AS6839" s="44"/>
      <c r="BM6839" s="44"/>
    </row>
    <row r="6840" spans="3:65" ht="12" customHeight="1">
      <c r="C6840" s="63"/>
      <c r="AB6840" s="49"/>
      <c r="AF6840" s="44"/>
      <c r="AQ6840" s="44"/>
      <c r="AS6840" s="44"/>
      <c r="BM6840" s="44"/>
    </row>
    <row r="6841" spans="3:65" ht="12" customHeight="1">
      <c r="C6841" s="63"/>
      <c r="AB6841" s="49"/>
      <c r="AF6841" s="44"/>
      <c r="AQ6841" s="44"/>
      <c r="AS6841" s="44"/>
      <c r="BM6841" s="44"/>
    </row>
    <row r="6842" spans="3:65" ht="12" customHeight="1">
      <c r="C6842" s="63"/>
      <c r="AB6842" s="49"/>
      <c r="AF6842" s="44"/>
      <c r="AQ6842" s="44"/>
      <c r="AS6842" s="44"/>
      <c r="BM6842" s="44"/>
    </row>
    <row r="6843" spans="3:65" ht="12" customHeight="1">
      <c r="C6843" s="63"/>
      <c r="AB6843" s="49"/>
      <c r="AF6843" s="44"/>
      <c r="AQ6843" s="44"/>
      <c r="AS6843" s="44"/>
      <c r="BM6843" s="44"/>
    </row>
    <row r="6844" spans="3:65" ht="12" customHeight="1">
      <c r="C6844" s="63"/>
      <c r="AB6844" s="49"/>
      <c r="AF6844" s="44"/>
      <c r="AQ6844" s="44"/>
      <c r="AS6844" s="44"/>
      <c r="BM6844" s="44"/>
    </row>
    <row r="6845" spans="3:65" ht="12" customHeight="1">
      <c r="C6845" s="63"/>
      <c r="AB6845" s="49"/>
      <c r="AF6845" s="44"/>
      <c r="AQ6845" s="44"/>
      <c r="AS6845" s="44"/>
      <c r="BM6845" s="44"/>
    </row>
    <row r="6846" spans="3:65" ht="12" customHeight="1">
      <c r="C6846" s="63"/>
      <c r="AB6846" s="49"/>
      <c r="AF6846" s="44"/>
      <c r="AQ6846" s="44"/>
      <c r="AS6846" s="44"/>
      <c r="BM6846" s="44"/>
    </row>
    <row r="6847" spans="3:65" ht="12" customHeight="1">
      <c r="C6847" s="63"/>
      <c r="AB6847" s="49"/>
      <c r="AF6847" s="44"/>
      <c r="AQ6847" s="44"/>
      <c r="AS6847" s="44"/>
      <c r="BM6847" s="44"/>
    </row>
    <row r="6848" spans="3:65" ht="12" customHeight="1">
      <c r="C6848" s="63"/>
      <c r="AB6848" s="49"/>
      <c r="AF6848" s="44"/>
      <c r="AQ6848" s="44"/>
      <c r="AS6848" s="44"/>
      <c r="BM6848" s="44"/>
    </row>
    <row r="6849" spans="3:65" ht="12" customHeight="1">
      <c r="C6849" s="63"/>
      <c r="AB6849" s="49"/>
      <c r="AF6849" s="44"/>
      <c r="AQ6849" s="44"/>
      <c r="AS6849" s="44"/>
      <c r="BM6849" s="44"/>
    </row>
    <row r="6850" spans="3:65" ht="12" customHeight="1">
      <c r="C6850" s="63"/>
      <c r="AB6850" s="49"/>
      <c r="AF6850" s="44"/>
      <c r="AQ6850" s="44"/>
      <c r="AS6850" s="44"/>
      <c r="BM6850" s="44"/>
    </row>
    <row r="6851" spans="3:65" ht="12" customHeight="1">
      <c r="C6851" s="63"/>
      <c r="AB6851" s="49"/>
      <c r="AF6851" s="44"/>
      <c r="AQ6851" s="44"/>
      <c r="AS6851" s="44"/>
      <c r="BM6851" s="44"/>
    </row>
    <row r="6852" spans="3:65" ht="12" customHeight="1">
      <c r="C6852" s="63"/>
      <c r="AB6852" s="49"/>
      <c r="AF6852" s="44"/>
      <c r="AQ6852" s="44"/>
      <c r="AS6852" s="44"/>
      <c r="BM6852" s="44"/>
    </row>
    <row r="6853" spans="3:65" ht="12" customHeight="1">
      <c r="C6853" s="63"/>
      <c r="AB6853" s="49"/>
      <c r="AF6853" s="44"/>
      <c r="AQ6853" s="44"/>
      <c r="AS6853" s="44"/>
      <c r="BM6853" s="44"/>
    </row>
    <row r="6854" spans="3:65" ht="12" customHeight="1">
      <c r="C6854" s="63"/>
      <c r="AB6854" s="49"/>
      <c r="AF6854" s="44"/>
      <c r="AQ6854" s="44"/>
      <c r="AS6854" s="44"/>
      <c r="BM6854" s="44"/>
    </row>
    <row r="6855" spans="3:65" ht="12" customHeight="1">
      <c r="C6855" s="63"/>
      <c r="AB6855" s="49"/>
      <c r="AF6855" s="44"/>
      <c r="AQ6855" s="44"/>
      <c r="AS6855" s="44"/>
      <c r="BM6855" s="44"/>
    </row>
    <row r="6856" spans="3:65" ht="12" customHeight="1">
      <c r="C6856" s="63"/>
      <c r="AB6856" s="49"/>
      <c r="AF6856" s="44"/>
      <c r="AQ6856" s="44"/>
      <c r="AS6856" s="44"/>
      <c r="BM6856" s="44"/>
    </row>
    <row r="6857" spans="3:65" ht="12" customHeight="1">
      <c r="C6857" s="63"/>
      <c r="AB6857" s="49"/>
      <c r="AF6857" s="44"/>
      <c r="AQ6857" s="44"/>
      <c r="AS6857" s="44"/>
      <c r="BM6857" s="44"/>
    </row>
    <row r="6858" spans="3:65" ht="12" customHeight="1">
      <c r="C6858" s="63"/>
      <c r="AB6858" s="49"/>
      <c r="AF6858" s="44"/>
      <c r="AQ6858" s="44"/>
      <c r="AS6858" s="44"/>
      <c r="BM6858" s="44"/>
    </row>
    <row r="6859" spans="3:65" ht="12" customHeight="1">
      <c r="C6859" s="63"/>
      <c r="AB6859" s="49"/>
      <c r="AF6859" s="44"/>
      <c r="AQ6859" s="44"/>
      <c r="AS6859" s="44"/>
      <c r="BM6859" s="44"/>
    </row>
    <row r="6860" spans="3:65" ht="12" customHeight="1">
      <c r="C6860" s="63"/>
      <c r="AB6860" s="49"/>
      <c r="AF6860" s="44"/>
      <c r="AQ6860" s="44"/>
      <c r="AS6860" s="44"/>
      <c r="BM6860" s="44"/>
    </row>
    <row r="6861" spans="3:65" ht="12" customHeight="1">
      <c r="C6861" s="63"/>
      <c r="AB6861" s="49"/>
      <c r="AF6861" s="44"/>
      <c r="AQ6861" s="44"/>
      <c r="AS6861" s="44"/>
      <c r="BM6861" s="44"/>
    </row>
    <row r="6862" spans="3:65" ht="12" customHeight="1">
      <c r="C6862" s="63"/>
      <c r="AB6862" s="49"/>
      <c r="AF6862" s="44"/>
      <c r="AQ6862" s="44"/>
      <c r="AS6862" s="44"/>
      <c r="BM6862" s="44"/>
    </row>
    <row r="6863" spans="3:65" ht="12" customHeight="1">
      <c r="C6863" s="63"/>
      <c r="AB6863" s="49"/>
      <c r="AF6863" s="44"/>
      <c r="AQ6863" s="44"/>
      <c r="AS6863" s="44"/>
      <c r="BM6863" s="44"/>
    </row>
    <row r="6864" spans="3:65" ht="12" customHeight="1">
      <c r="C6864" s="63"/>
      <c r="AB6864" s="49"/>
      <c r="AF6864" s="44"/>
      <c r="AQ6864" s="44"/>
      <c r="AS6864" s="44"/>
      <c r="BM6864" s="44"/>
    </row>
    <row r="6865" spans="3:65" ht="12" customHeight="1">
      <c r="C6865" s="63"/>
      <c r="AB6865" s="49"/>
      <c r="AF6865" s="44"/>
      <c r="AQ6865" s="44"/>
      <c r="AS6865" s="44"/>
      <c r="BM6865" s="44"/>
    </row>
    <row r="6866" spans="3:65" ht="12" customHeight="1">
      <c r="C6866" s="63"/>
      <c r="AB6866" s="49"/>
      <c r="AF6866" s="44"/>
      <c r="AQ6866" s="44"/>
      <c r="AS6866" s="44"/>
      <c r="BM6866" s="44"/>
    </row>
    <row r="6867" spans="3:65" ht="12" customHeight="1">
      <c r="C6867" s="63"/>
      <c r="AB6867" s="49"/>
      <c r="AF6867" s="44"/>
      <c r="AQ6867" s="44"/>
      <c r="AS6867" s="44"/>
      <c r="BM6867" s="44"/>
    </row>
    <row r="6868" spans="3:65" ht="12" customHeight="1">
      <c r="C6868" s="63"/>
      <c r="AB6868" s="49"/>
      <c r="AF6868" s="44"/>
      <c r="AQ6868" s="44"/>
      <c r="AS6868" s="44"/>
      <c r="BM6868" s="44"/>
    </row>
    <row r="6869" spans="3:65" ht="12" customHeight="1">
      <c r="C6869" s="63"/>
      <c r="AB6869" s="49"/>
      <c r="AF6869" s="44"/>
      <c r="AQ6869" s="44"/>
      <c r="AS6869" s="44"/>
      <c r="BM6869" s="44"/>
    </row>
    <row r="6870" spans="3:65" ht="12" customHeight="1">
      <c r="C6870" s="63"/>
      <c r="AB6870" s="49"/>
      <c r="AF6870" s="44"/>
      <c r="AQ6870" s="44"/>
      <c r="AS6870" s="44"/>
      <c r="BM6870" s="44"/>
    </row>
    <row r="6871" spans="3:65" ht="12" customHeight="1">
      <c r="C6871" s="63"/>
      <c r="AB6871" s="49"/>
      <c r="AF6871" s="44"/>
      <c r="AQ6871" s="44"/>
      <c r="AS6871" s="44"/>
      <c r="BM6871" s="44"/>
    </row>
    <row r="6872" spans="3:65" ht="12" customHeight="1">
      <c r="C6872" s="63"/>
      <c r="AB6872" s="49"/>
      <c r="AF6872" s="44"/>
      <c r="AQ6872" s="44"/>
      <c r="AS6872" s="44"/>
      <c r="BM6872" s="44"/>
    </row>
    <row r="6873" spans="3:65" ht="12" customHeight="1">
      <c r="C6873" s="63"/>
      <c r="AB6873" s="49"/>
      <c r="AF6873" s="44"/>
      <c r="AQ6873" s="44"/>
      <c r="AS6873" s="44"/>
      <c r="BM6873" s="44"/>
    </row>
    <row r="6874" spans="3:65" ht="12" customHeight="1">
      <c r="C6874" s="63"/>
      <c r="AB6874" s="49"/>
      <c r="AF6874" s="44"/>
      <c r="AQ6874" s="44"/>
      <c r="AS6874" s="44"/>
      <c r="BM6874" s="44"/>
    </row>
    <row r="6875" spans="3:65" ht="12" customHeight="1">
      <c r="C6875" s="63"/>
      <c r="AB6875" s="49"/>
      <c r="AF6875" s="44"/>
      <c r="AQ6875" s="44"/>
      <c r="AS6875" s="44"/>
      <c r="BM6875" s="44"/>
    </row>
    <row r="6876" spans="3:65" ht="12" customHeight="1">
      <c r="C6876" s="63"/>
      <c r="AB6876" s="49"/>
      <c r="AF6876" s="44"/>
      <c r="AQ6876" s="44"/>
      <c r="AS6876" s="44"/>
      <c r="BM6876" s="44"/>
    </row>
    <row r="6877" spans="3:65" ht="12" customHeight="1">
      <c r="C6877" s="63"/>
      <c r="AB6877" s="49"/>
      <c r="AF6877" s="44"/>
      <c r="AQ6877" s="44"/>
      <c r="AS6877" s="44"/>
      <c r="BM6877" s="44"/>
    </row>
    <row r="6878" spans="3:65" ht="12" customHeight="1">
      <c r="C6878" s="63"/>
      <c r="AB6878" s="49"/>
      <c r="AF6878" s="44"/>
      <c r="AQ6878" s="44"/>
      <c r="AS6878" s="44"/>
      <c r="BM6878" s="44"/>
    </row>
    <row r="6879" spans="3:65" ht="12" customHeight="1">
      <c r="C6879" s="63"/>
      <c r="AB6879" s="49"/>
      <c r="AF6879" s="44"/>
      <c r="AQ6879" s="44"/>
      <c r="AS6879" s="44"/>
      <c r="BM6879" s="44"/>
    </row>
    <row r="6880" spans="3:65" ht="12" customHeight="1">
      <c r="C6880" s="63"/>
      <c r="AB6880" s="49"/>
      <c r="AF6880" s="44"/>
      <c r="AQ6880" s="44"/>
      <c r="AS6880" s="44"/>
      <c r="BM6880" s="44"/>
    </row>
    <row r="6881" spans="3:65" ht="12" customHeight="1">
      <c r="C6881" s="63"/>
      <c r="AB6881" s="49"/>
      <c r="AF6881" s="44"/>
      <c r="AQ6881" s="44"/>
      <c r="AS6881" s="44"/>
      <c r="BM6881" s="44"/>
    </row>
    <row r="6882" spans="3:65" ht="12" customHeight="1">
      <c r="C6882" s="63"/>
      <c r="AB6882" s="49"/>
      <c r="AF6882" s="44"/>
      <c r="AQ6882" s="44"/>
      <c r="AS6882" s="44"/>
      <c r="BM6882" s="44"/>
    </row>
    <row r="6883" spans="3:65" ht="12" customHeight="1">
      <c r="C6883" s="63"/>
      <c r="AB6883" s="49"/>
      <c r="AF6883" s="44"/>
      <c r="AQ6883" s="44"/>
      <c r="AS6883" s="44"/>
      <c r="BM6883" s="44"/>
    </row>
    <row r="6884" spans="3:65" ht="12" customHeight="1">
      <c r="C6884" s="63"/>
      <c r="AB6884" s="49"/>
      <c r="AF6884" s="44"/>
      <c r="AQ6884" s="44"/>
      <c r="AS6884" s="44"/>
      <c r="BM6884" s="44"/>
    </row>
    <row r="6885" spans="3:65" ht="12" customHeight="1">
      <c r="C6885" s="63"/>
      <c r="AB6885" s="49"/>
      <c r="AF6885" s="44"/>
      <c r="AQ6885" s="44"/>
      <c r="AS6885" s="44"/>
      <c r="BM6885" s="44"/>
    </row>
    <row r="6886" spans="3:65" ht="12" customHeight="1">
      <c r="C6886" s="63"/>
      <c r="AB6886" s="49"/>
      <c r="AF6886" s="44"/>
      <c r="AQ6886" s="44"/>
      <c r="AS6886" s="44"/>
      <c r="BM6886" s="44"/>
    </row>
    <row r="6887" spans="3:65" ht="12" customHeight="1">
      <c r="C6887" s="63"/>
      <c r="AB6887" s="49"/>
      <c r="AF6887" s="44"/>
      <c r="AQ6887" s="44"/>
      <c r="AS6887" s="44"/>
      <c r="BM6887" s="44"/>
    </row>
    <row r="6888" spans="3:65" ht="12" customHeight="1">
      <c r="C6888" s="63"/>
      <c r="AB6888" s="49"/>
      <c r="AF6888" s="44"/>
      <c r="AQ6888" s="44"/>
      <c r="AS6888" s="44"/>
      <c r="BM6888" s="44"/>
    </row>
    <row r="6889" spans="3:65" ht="12" customHeight="1">
      <c r="C6889" s="63"/>
      <c r="AB6889" s="49"/>
      <c r="AF6889" s="44"/>
      <c r="AQ6889" s="44"/>
      <c r="AS6889" s="44"/>
      <c r="BM6889" s="44"/>
    </row>
    <row r="6890" spans="3:65" ht="12" customHeight="1">
      <c r="C6890" s="63"/>
      <c r="AB6890" s="49"/>
      <c r="AF6890" s="44"/>
      <c r="AQ6890" s="44"/>
      <c r="AS6890" s="44"/>
      <c r="BM6890" s="44"/>
    </row>
    <row r="6891" spans="3:65" ht="12" customHeight="1">
      <c r="C6891" s="63"/>
      <c r="AB6891" s="49"/>
      <c r="AF6891" s="44"/>
      <c r="AQ6891" s="44"/>
      <c r="AS6891" s="44"/>
      <c r="BM6891" s="44"/>
    </row>
    <row r="6892" spans="3:65" ht="12" customHeight="1">
      <c r="C6892" s="63"/>
      <c r="AB6892" s="49"/>
      <c r="AF6892" s="44"/>
      <c r="AQ6892" s="44"/>
      <c r="AS6892" s="44"/>
      <c r="BM6892" s="44"/>
    </row>
    <row r="6893" spans="3:65" ht="12" customHeight="1">
      <c r="C6893" s="63"/>
      <c r="AB6893" s="49"/>
      <c r="AF6893" s="44"/>
      <c r="AQ6893" s="44"/>
      <c r="AS6893" s="44"/>
      <c r="BM6893" s="44"/>
    </row>
    <row r="6894" spans="3:65" ht="12" customHeight="1">
      <c r="C6894" s="63"/>
      <c r="AB6894" s="49"/>
      <c r="AF6894" s="44"/>
      <c r="AQ6894" s="44"/>
      <c r="AS6894" s="44"/>
      <c r="BM6894" s="44"/>
    </row>
    <row r="6895" spans="3:65" ht="12" customHeight="1">
      <c r="C6895" s="63"/>
      <c r="AB6895" s="49"/>
      <c r="AF6895" s="44"/>
      <c r="AQ6895" s="44"/>
      <c r="AS6895" s="44"/>
      <c r="BM6895" s="44"/>
    </row>
    <row r="6896" spans="3:65" ht="12" customHeight="1">
      <c r="C6896" s="63"/>
      <c r="AB6896" s="49"/>
      <c r="AF6896" s="44"/>
      <c r="AQ6896" s="44"/>
      <c r="AS6896" s="44"/>
      <c r="BM6896" s="44"/>
    </row>
    <row r="6897" spans="3:65" ht="12" customHeight="1">
      <c r="C6897" s="63"/>
      <c r="AB6897" s="49"/>
      <c r="AF6897" s="44"/>
      <c r="AQ6897" s="44"/>
      <c r="AS6897" s="44"/>
      <c r="BM6897" s="44"/>
    </row>
    <row r="6898" spans="3:65" ht="12" customHeight="1">
      <c r="C6898" s="63"/>
      <c r="AB6898" s="49"/>
      <c r="AF6898" s="44"/>
      <c r="AQ6898" s="44"/>
      <c r="AS6898" s="44"/>
      <c r="BM6898" s="44"/>
    </row>
    <row r="6899" spans="3:65" ht="12" customHeight="1">
      <c r="C6899" s="63"/>
      <c r="AB6899" s="49"/>
      <c r="AF6899" s="44"/>
      <c r="AQ6899" s="44"/>
      <c r="AS6899" s="44"/>
      <c r="BM6899" s="44"/>
    </row>
    <row r="6900" spans="3:65" ht="12" customHeight="1">
      <c r="C6900" s="63"/>
      <c r="AB6900" s="49"/>
      <c r="AF6900" s="44"/>
      <c r="AQ6900" s="44"/>
      <c r="AS6900" s="44"/>
      <c r="BM6900" s="44"/>
    </row>
    <row r="6901" spans="3:65" ht="12" customHeight="1">
      <c r="C6901" s="63"/>
      <c r="AB6901" s="49"/>
      <c r="AF6901" s="44"/>
      <c r="AQ6901" s="44"/>
      <c r="AS6901" s="44"/>
      <c r="BM6901" s="44"/>
    </row>
    <row r="6902" spans="3:65" ht="12" customHeight="1">
      <c r="C6902" s="63"/>
      <c r="AB6902" s="49"/>
      <c r="AF6902" s="44"/>
      <c r="AQ6902" s="44"/>
      <c r="AS6902" s="44"/>
      <c r="BM6902" s="44"/>
    </row>
    <row r="6903" spans="3:65" ht="12" customHeight="1">
      <c r="C6903" s="63"/>
      <c r="AB6903" s="49"/>
      <c r="AF6903" s="44"/>
      <c r="AQ6903" s="44"/>
      <c r="AS6903" s="44"/>
      <c r="BM6903" s="44"/>
    </row>
    <row r="6904" spans="3:65" ht="12" customHeight="1">
      <c r="C6904" s="63"/>
      <c r="AB6904" s="49"/>
      <c r="AF6904" s="44"/>
      <c r="AQ6904" s="44"/>
      <c r="AS6904" s="44"/>
      <c r="BM6904" s="44"/>
    </row>
    <row r="6905" spans="3:65" ht="12" customHeight="1">
      <c r="C6905" s="63"/>
      <c r="AB6905" s="49"/>
      <c r="AF6905" s="44"/>
      <c r="AQ6905" s="44"/>
      <c r="AS6905" s="44"/>
      <c r="BM6905" s="44"/>
    </row>
    <row r="6906" spans="3:65" ht="12" customHeight="1">
      <c r="C6906" s="63"/>
      <c r="AB6906" s="49"/>
      <c r="AF6906" s="44"/>
      <c r="AQ6906" s="44"/>
      <c r="AS6906" s="44"/>
      <c r="BM6906" s="44"/>
    </row>
    <row r="6907" spans="3:65" ht="12" customHeight="1">
      <c r="C6907" s="63"/>
      <c r="AB6907" s="49"/>
      <c r="AF6907" s="44"/>
      <c r="AQ6907" s="44"/>
      <c r="AS6907" s="44"/>
      <c r="BM6907" s="44"/>
    </row>
    <row r="6908" spans="3:65" ht="12" customHeight="1">
      <c r="C6908" s="63"/>
      <c r="AB6908" s="49"/>
      <c r="AF6908" s="44"/>
      <c r="AQ6908" s="44"/>
      <c r="AS6908" s="44"/>
      <c r="BM6908" s="44"/>
    </row>
    <row r="6909" spans="3:65" ht="12" customHeight="1">
      <c r="C6909" s="63"/>
      <c r="AB6909" s="49"/>
      <c r="AF6909" s="44"/>
      <c r="AQ6909" s="44"/>
      <c r="AS6909" s="44"/>
      <c r="BM6909" s="44"/>
    </row>
    <row r="6910" spans="3:65" ht="12" customHeight="1">
      <c r="C6910" s="63"/>
      <c r="AB6910" s="49"/>
      <c r="AF6910" s="44"/>
      <c r="AQ6910" s="44"/>
      <c r="AS6910" s="44"/>
      <c r="BM6910" s="44"/>
    </row>
    <row r="6911" spans="3:65" ht="12" customHeight="1">
      <c r="C6911" s="63"/>
      <c r="AB6911" s="49"/>
      <c r="AF6911" s="44"/>
      <c r="AQ6911" s="44"/>
      <c r="AS6911" s="44"/>
      <c r="BM6911" s="44"/>
    </row>
    <row r="6912" spans="3:65" ht="12" customHeight="1">
      <c r="C6912" s="63"/>
      <c r="AB6912" s="49"/>
      <c r="AF6912" s="44"/>
      <c r="AQ6912" s="44"/>
      <c r="AS6912" s="44"/>
      <c r="BM6912" s="44"/>
    </row>
    <row r="6913" spans="3:65" ht="12" customHeight="1">
      <c r="C6913" s="63"/>
      <c r="AB6913" s="49"/>
      <c r="AF6913" s="44"/>
      <c r="AQ6913" s="44"/>
      <c r="AS6913" s="44"/>
      <c r="BM6913" s="44"/>
    </row>
    <row r="6914" spans="3:65" ht="12" customHeight="1">
      <c r="C6914" s="63"/>
      <c r="AB6914" s="49"/>
      <c r="AF6914" s="44"/>
      <c r="AQ6914" s="44"/>
      <c r="AS6914" s="44"/>
      <c r="BM6914" s="44"/>
    </row>
    <row r="6915" spans="3:65" ht="12" customHeight="1">
      <c r="C6915" s="63"/>
      <c r="AB6915" s="49"/>
      <c r="AF6915" s="44"/>
      <c r="AQ6915" s="44"/>
      <c r="AS6915" s="44"/>
      <c r="BM6915" s="44"/>
    </row>
    <row r="6916" spans="3:65" ht="12" customHeight="1">
      <c r="C6916" s="63"/>
      <c r="AB6916" s="49"/>
      <c r="AF6916" s="44"/>
      <c r="AQ6916" s="44"/>
      <c r="AS6916" s="44"/>
      <c r="BM6916" s="44"/>
    </row>
    <row r="6917" spans="3:65" ht="12" customHeight="1">
      <c r="C6917" s="63"/>
      <c r="AB6917" s="49"/>
      <c r="AF6917" s="44"/>
      <c r="AQ6917" s="44"/>
      <c r="AS6917" s="44"/>
      <c r="BM6917" s="44"/>
    </row>
    <row r="6918" spans="3:65" ht="12" customHeight="1">
      <c r="C6918" s="63"/>
      <c r="AB6918" s="49"/>
      <c r="AF6918" s="44"/>
      <c r="AQ6918" s="44"/>
      <c r="AS6918" s="44"/>
      <c r="BM6918" s="44"/>
    </row>
    <row r="6919" spans="3:65" ht="12" customHeight="1">
      <c r="C6919" s="63"/>
      <c r="AB6919" s="49"/>
      <c r="AF6919" s="44"/>
      <c r="AQ6919" s="44"/>
      <c r="AS6919" s="44"/>
      <c r="BM6919" s="44"/>
    </row>
    <row r="6920" spans="3:65" ht="12" customHeight="1">
      <c r="C6920" s="63"/>
      <c r="AB6920" s="49"/>
      <c r="AF6920" s="44"/>
      <c r="AQ6920" s="44"/>
      <c r="AS6920" s="44"/>
      <c r="BM6920" s="44"/>
    </row>
    <row r="6921" spans="3:65" ht="12" customHeight="1">
      <c r="C6921" s="63"/>
      <c r="AB6921" s="49"/>
      <c r="AF6921" s="44"/>
      <c r="AQ6921" s="44"/>
      <c r="AS6921" s="44"/>
      <c r="BM6921" s="44"/>
    </row>
    <row r="6922" spans="3:65" ht="12" customHeight="1">
      <c r="C6922" s="63"/>
      <c r="AB6922" s="49"/>
      <c r="AF6922" s="44"/>
      <c r="AQ6922" s="44"/>
      <c r="AS6922" s="44"/>
      <c r="BM6922" s="44"/>
    </row>
    <row r="6923" spans="3:65" ht="12" customHeight="1">
      <c r="C6923" s="63"/>
      <c r="AB6923" s="49"/>
      <c r="AF6923" s="44"/>
      <c r="AQ6923" s="44"/>
      <c r="AS6923" s="44"/>
      <c r="BM6923" s="44"/>
    </row>
    <row r="6924" spans="3:65" ht="12" customHeight="1">
      <c r="C6924" s="63"/>
      <c r="AB6924" s="49"/>
      <c r="AF6924" s="44"/>
      <c r="AQ6924" s="44"/>
      <c r="AS6924" s="44"/>
      <c r="BM6924" s="44"/>
    </row>
    <row r="6925" spans="3:65" ht="12" customHeight="1">
      <c r="C6925" s="63"/>
      <c r="AB6925" s="49"/>
      <c r="AF6925" s="44"/>
      <c r="AQ6925" s="44"/>
      <c r="AS6925" s="44"/>
      <c r="BM6925" s="44"/>
    </row>
    <row r="6926" spans="3:65" ht="12" customHeight="1">
      <c r="C6926" s="63"/>
      <c r="AB6926" s="49"/>
      <c r="AF6926" s="44"/>
      <c r="AQ6926" s="44"/>
      <c r="AS6926" s="44"/>
      <c r="BM6926" s="44"/>
    </row>
    <row r="6927" spans="3:65" ht="12" customHeight="1">
      <c r="C6927" s="63"/>
      <c r="AB6927" s="49"/>
      <c r="AF6927" s="44"/>
      <c r="AQ6927" s="44"/>
      <c r="AS6927" s="44"/>
      <c r="BM6927" s="44"/>
    </row>
    <row r="6928" spans="3:65" ht="12" customHeight="1">
      <c r="C6928" s="63"/>
      <c r="AB6928" s="49"/>
      <c r="AF6928" s="44"/>
      <c r="AQ6928" s="44"/>
      <c r="AS6928" s="44"/>
      <c r="BM6928" s="44"/>
    </row>
    <row r="6929" spans="3:65" ht="12" customHeight="1">
      <c r="C6929" s="63"/>
      <c r="AB6929" s="49"/>
      <c r="AF6929" s="44"/>
      <c r="AQ6929" s="44"/>
      <c r="AS6929" s="44"/>
      <c r="BM6929" s="44"/>
    </row>
    <row r="6930" spans="3:65" ht="12" customHeight="1">
      <c r="C6930" s="63"/>
      <c r="AB6930" s="49"/>
      <c r="AF6930" s="44"/>
      <c r="AQ6930" s="44"/>
      <c r="AS6930" s="44"/>
      <c r="BM6930" s="44"/>
    </row>
    <row r="6931" spans="3:65" ht="12" customHeight="1">
      <c r="C6931" s="63"/>
      <c r="AB6931" s="49"/>
      <c r="AF6931" s="44"/>
      <c r="AQ6931" s="44"/>
      <c r="AS6931" s="44"/>
      <c r="BM6931" s="44"/>
    </row>
    <row r="6932" spans="3:65" ht="12" customHeight="1">
      <c r="C6932" s="63"/>
      <c r="AB6932" s="49"/>
      <c r="AF6932" s="44"/>
      <c r="AQ6932" s="44"/>
      <c r="AS6932" s="44"/>
      <c r="BM6932" s="44"/>
    </row>
    <row r="6933" spans="3:65" ht="12" customHeight="1">
      <c r="C6933" s="63"/>
      <c r="AB6933" s="49"/>
      <c r="AF6933" s="44"/>
      <c r="AQ6933" s="44"/>
      <c r="AS6933" s="44"/>
      <c r="BM6933" s="44"/>
    </row>
    <row r="6934" spans="3:65" ht="12" customHeight="1">
      <c r="C6934" s="63"/>
      <c r="AB6934" s="49"/>
      <c r="AF6934" s="44"/>
      <c r="AQ6934" s="44"/>
      <c r="AS6934" s="44"/>
      <c r="BM6934" s="44"/>
    </row>
    <row r="6935" spans="3:65" ht="12" customHeight="1">
      <c r="C6935" s="63"/>
      <c r="AB6935" s="49"/>
      <c r="AF6935" s="44"/>
      <c r="AQ6935" s="44"/>
      <c r="AS6935" s="44"/>
      <c r="BM6935" s="44"/>
    </row>
    <row r="6936" spans="3:65" ht="12" customHeight="1">
      <c r="C6936" s="63"/>
      <c r="AB6936" s="49"/>
      <c r="AF6936" s="44"/>
      <c r="AQ6936" s="44"/>
      <c r="AS6936" s="44"/>
      <c r="BM6936" s="44"/>
    </row>
    <row r="6937" spans="3:65" ht="12" customHeight="1">
      <c r="C6937" s="63"/>
      <c r="AB6937" s="49"/>
      <c r="AF6937" s="44"/>
      <c r="AQ6937" s="44"/>
      <c r="AS6937" s="44"/>
      <c r="BM6937" s="44"/>
    </row>
    <row r="6938" spans="3:65" ht="12" customHeight="1">
      <c r="C6938" s="63"/>
      <c r="AB6938" s="49"/>
      <c r="AF6938" s="44"/>
      <c r="AQ6938" s="44"/>
      <c r="AS6938" s="44"/>
      <c r="BM6938" s="44"/>
    </row>
    <row r="6939" spans="3:65" ht="12" customHeight="1">
      <c r="C6939" s="63"/>
      <c r="AB6939" s="49"/>
      <c r="AF6939" s="44"/>
      <c r="AQ6939" s="44"/>
      <c r="AS6939" s="44"/>
      <c r="BM6939" s="44"/>
    </row>
    <row r="6940" spans="3:65" ht="12" customHeight="1">
      <c r="C6940" s="63"/>
      <c r="AB6940" s="49"/>
      <c r="AF6940" s="44"/>
      <c r="AQ6940" s="44"/>
      <c r="AS6940" s="44"/>
      <c r="BM6940" s="44"/>
    </row>
    <row r="6941" spans="3:65" ht="12" customHeight="1">
      <c r="C6941" s="63"/>
      <c r="AB6941" s="49"/>
      <c r="AF6941" s="44"/>
      <c r="AQ6941" s="44"/>
      <c r="AS6941" s="44"/>
      <c r="BM6941" s="44"/>
    </row>
    <row r="6942" spans="3:65" ht="12" customHeight="1">
      <c r="C6942" s="63"/>
      <c r="AB6942" s="49"/>
      <c r="AF6942" s="44"/>
      <c r="AQ6942" s="44"/>
      <c r="AS6942" s="44"/>
      <c r="BM6942" s="44"/>
    </row>
    <row r="6943" spans="3:65" ht="12" customHeight="1">
      <c r="C6943" s="63"/>
      <c r="AB6943" s="49"/>
      <c r="AF6943" s="44"/>
      <c r="AQ6943" s="44"/>
      <c r="AS6943" s="44"/>
      <c r="BM6943" s="44"/>
    </row>
    <row r="6944" spans="3:65" ht="12" customHeight="1">
      <c r="C6944" s="63"/>
      <c r="AB6944" s="49"/>
      <c r="AF6944" s="44"/>
      <c r="AQ6944" s="44"/>
      <c r="AS6944" s="44"/>
      <c r="BM6944" s="44"/>
    </row>
    <row r="6945" spans="3:65" ht="12" customHeight="1">
      <c r="C6945" s="63"/>
      <c r="AB6945" s="49"/>
      <c r="AF6945" s="44"/>
      <c r="AQ6945" s="44"/>
      <c r="AS6945" s="44"/>
      <c r="BM6945" s="44"/>
    </row>
    <row r="6946" spans="3:65" ht="12" customHeight="1">
      <c r="C6946" s="63"/>
      <c r="AB6946" s="49"/>
      <c r="AF6946" s="44"/>
      <c r="AQ6946" s="44"/>
      <c r="AS6946" s="44"/>
      <c r="BM6946" s="44"/>
    </row>
    <row r="6947" spans="3:65" ht="12" customHeight="1">
      <c r="C6947" s="63"/>
      <c r="AB6947" s="49"/>
      <c r="AF6947" s="44"/>
      <c r="AQ6947" s="44"/>
      <c r="AS6947" s="44"/>
      <c r="BM6947" s="44"/>
    </row>
    <row r="6948" spans="3:65" ht="12" customHeight="1">
      <c r="C6948" s="63"/>
      <c r="AB6948" s="49"/>
      <c r="AF6948" s="44"/>
      <c r="AQ6948" s="44"/>
      <c r="AS6948" s="44"/>
      <c r="BM6948" s="44"/>
    </row>
    <row r="6949" spans="3:65" ht="12" customHeight="1">
      <c r="C6949" s="63"/>
      <c r="AB6949" s="49"/>
      <c r="AF6949" s="44"/>
      <c r="AQ6949" s="44"/>
      <c r="AS6949" s="44"/>
      <c r="BM6949" s="44"/>
    </row>
    <row r="6950" spans="3:65" ht="12" customHeight="1">
      <c r="C6950" s="63"/>
      <c r="AB6950" s="49"/>
      <c r="AF6950" s="44"/>
      <c r="AQ6950" s="44"/>
      <c r="AS6950" s="44"/>
      <c r="BM6950" s="44"/>
    </row>
    <row r="6951" spans="3:65" ht="12" customHeight="1">
      <c r="C6951" s="63"/>
      <c r="AB6951" s="49"/>
      <c r="AF6951" s="44"/>
      <c r="AQ6951" s="44"/>
      <c r="AS6951" s="44"/>
      <c r="BM6951" s="44"/>
    </row>
    <row r="6952" spans="3:65" ht="12" customHeight="1">
      <c r="C6952" s="63"/>
      <c r="AB6952" s="49"/>
      <c r="AF6952" s="44"/>
      <c r="AQ6952" s="44"/>
      <c r="AS6952" s="44"/>
      <c r="BM6952" s="44"/>
    </row>
    <row r="6953" spans="3:65" ht="12" customHeight="1">
      <c r="C6953" s="63"/>
      <c r="AB6953" s="49"/>
      <c r="AF6953" s="44"/>
      <c r="AQ6953" s="44"/>
      <c r="AS6953" s="44"/>
      <c r="BM6953" s="44"/>
    </row>
    <row r="6954" spans="3:65" ht="12" customHeight="1">
      <c r="C6954" s="63"/>
      <c r="AB6954" s="49"/>
      <c r="AF6954" s="44"/>
      <c r="AQ6954" s="44"/>
      <c r="AS6954" s="44"/>
      <c r="BM6954" s="44"/>
    </row>
    <row r="6955" spans="3:65" ht="12" customHeight="1">
      <c r="C6955" s="63"/>
      <c r="AB6955" s="49"/>
      <c r="AF6955" s="44"/>
      <c r="AQ6955" s="44"/>
      <c r="AS6955" s="44"/>
      <c r="BM6955" s="44"/>
    </row>
    <row r="6956" spans="3:65" ht="12" customHeight="1">
      <c r="C6956" s="63"/>
      <c r="AB6956" s="49"/>
      <c r="AF6956" s="44"/>
      <c r="AQ6956" s="44"/>
      <c r="AS6956" s="44"/>
      <c r="BM6956" s="44"/>
    </row>
    <row r="6957" spans="3:65" ht="12" customHeight="1">
      <c r="C6957" s="63"/>
      <c r="AB6957" s="49"/>
      <c r="AF6957" s="44"/>
      <c r="AQ6957" s="44"/>
      <c r="AS6957" s="44"/>
      <c r="BM6957" s="44"/>
    </row>
    <row r="6958" spans="3:65" ht="12" customHeight="1">
      <c r="C6958" s="63"/>
      <c r="AB6958" s="49"/>
      <c r="AF6958" s="44"/>
      <c r="AQ6958" s="44"/>
      <c r="AS6958" s="44"/>
      <c r="BM6958" s="44"/>
    </row>
    <row r="6959" spans="3:65" ht="12" customHeight="1">
      <c r="C6959" s="63"/>
      <c r="AB6959" s="49"/>
      <c r="AF6959" s="44"/>
      <c r="AQ6959" s="44"/>
      <c r="AS6959" s="44"/>
      <c r="BM6959" s="44"/>
    </row>
    <row r="6960" spans="3:65" ht="12" customHeight="1">
      <c r="C6960" s="63"/>
      <c r="AB6960" s="49"/>
      <c r="AF6960" s="44"/>
      <c r="AQ6960" s="44"/>
      <c r="AS6960" s="44"/>
      <c r="BM6960" s="44"/>
    </row>
    <row r="6961" spans="3:65" ht="12" customHeight="1">
      <c r="C6961" s="63"/>
      <c r="AB6961" s="49"/>
      <c r="AF6961" s="44"/>
      <c r="AQ6961" s="44"/>
      <c r="AS6961" s="44"/>
      <c r="BM6961" s="44"/>
    </row>
    <row r="6962" spans="3:65" ht="12" customHeight="1">
      <c r="C6962" s="63"/>
      <c r="AB6962" s="49"/>
      <c r="AF6962" s="44"/>
      <c r="AQ6962" s="44"/>
      <c r="AS6962" s="44"/>
      <c r="BM6962" s="44"/>
    </row>
    <row r="6963" spans="3:65" ht="12" customHeight="1">
      <c r="C6963" s="63"/>
      <c r="AB6963" s="49"/>
      <c r="AF6963" s="44"/>
      <c r="AQ6963" s="44"/>
      <c r="AS6963" s="44"/>
      <c r="BM6963" s="44"/>
    </row>
    <row r="6964" spans="3:65" ht="12" customHeight="1">
      <c r="C6964" s="63"/>
      <c r="AB6964" s="49"/>
      <c r="AF6964" s="44"/>
      <c r="AQ6964" s="44"/>
      <c r="AS6964" s="44"/>
      <c r="BM6964" s="44"/>
    </row>
    <row r="6965" spans="3:65" ht="12" customHeight="1">
      <c r="C6965" s="63"/>
      <c r="AB6965" s="49"/>
      <c r="AF6965" s="44"/>
      <c r="AQ6965" s="44"/>
      <c r="AS6965" s="44"/>
      <c r="BM6965" s="44"/>
    </row>
    <row r="6966" spans="3:65" ht="12" customHeight="1">
      <c r="C6966" s="63"/>
      <c r="AB6966" s="49"/>
      <c r="AF6966" s="44"/>
      <c r="AQ6966" s="44"/>
      <c r="AS6966" s="44"/>
      <c r="BM6966" s="44"/>
    </row>
    <row r="6967" spans="3:65" ht="12" customHeight="1">
      <c r="C6967" s="63"/>
      <c r="AB6967" s="49"/>
      <c r="AF6967" s="44"/>
      <c r="AQ6967" s="44"/>
      <c r="AS6967" s="44"/>
      <c r="BM6967" s="44"/>
    </row>
    <row r="6968" spans="3:65" ht="12" customHeight="1">
      <c r="C6968" s="63"/>
      <c r="AB6968" s="49"/>
      <c r="AF6968" s="44"/>
      <c r="AQ6968" s="44"/>
      <c r="AS6968" s="44"/>
      <c r="BM6968" s="44"/>
    </row>
    <row r="6969" spans="3:65" ht="12" customHeight="1">
      <c r="C6969" s="63"/>
      <c r="AB6969" s="49"/>
      <c r="AF6969" s="44"/>
      <c r="AQ6969" s="44"/>
      <c r="AS6969" s="44"/>
      <c r="BM6969" s="44"/>
    </row>
    <row r="6970" spans="3:65" ht="12" customHeight="1">
      <c r="C6970" s="63"/>
      <c r="AB6970" s="49"/>
      <c r="AF6970" s="44"/>
      <c r="AQ6970" s="44"/>
      <c r="AS6970" s="44"/>
      <c r="BM6970" s="44"/>
    </row>
    <row r="6971" spans="3:65" ht="12" customHeight="1">
      <c r="C6971" s="63"/>
      <c r="AB6971" s="49"/>
      <c r="AF6971" s="44"/>
      <c r="AQ6971" s="44"/>
      <c r="AS6971" s="44"/>
      <c r="BM6971" s="44"/>
    </row>
    <row r="6972" spans="3:65" ht="12" customHeight="1">
      <c r="C6972" s="63"/>
      <c r="AB6972" s="49"/>
      <c r="AF6972" s="44"/>
      <c r="AQ6972" s="44"/>
      <c r="AS6972" s="44"/>
      <c r="BM6972" s="44"/>
    </row>
    <row r="6973" spans="3:65" ht="12" customHeight="1">
      <c r="C6973" s="63"/>
      <c r="AB6973" s="49"/>
      <c r="AF6973" s="44"/>
      <c r="AQ6973" s="44"/>
      <c r="AS6973" s="44"/>
      <c r="BM6973" s="44"/>
    </row>
    <row r="6974" spans="3:65" ht="12" customHeight="1">
      <c r="C6974" s="63"/>
      <c r="AB6974" s="49"/>
      <c r="AF6974" s="44"/>
      <c r="AQ6974" s="44"/>
      <c r="AS6974" s="44"/>
      <c r="BM6974" s="44"/>
    </row>
    <row r="6975" spans="3:65" ht="12" customHeight="1">
      <c r="C6975" s="63"/>
      <c r="AB6975" s="49"/>
      <c r="AF6975" s="44"/>
      <c r="AQ6975" s="44"/>
      <c r="AS6975" s="44"/>
      <c r="BM6975" s="44"/>
    </row>
    <row r="6976" spans="3:65" ht="12" customHeight="1">
      <c r="C6976" s="63"/>
      <c r="AB6976" s="49"/>
      <c r="AF6976" s="44"/>
      <c r="AQ6976" s="44"/>
      <c r="AS6976" s="44"/>
      <c r="BM6976" s="44"/>
    </row>
    <row r="6977" spans="3:65" ht="12" customHeight="1">
      <c r="C6977" s="63"/>
      <c r="AB6977" s="49"/>
      <c r="AF6977" s="44"/>
      <c r="AQ6977" s="44"/>
      <c r="AS6977" s="44"/>
      <c r="BM6977" s="44"/>
    </row>
    <row r="6978" spans="3:65" ht="12" customHeight="1">
      <c r="C6978" s="63"/>
      <c r="AB6978" s="49"/>
      <c r="AF6978" s="44"/>
      <c r="AQ6978" s="44"/>
      <c r="AS6978" s="44"/>
      <c r="BM6978" s="44"/>
    </row>
    <row r="6979" spans="3:65" ht="12" customHeight="1">
      <c r="C6979" s="63"/>
      <c r="AB6979" s="49"/>
      <c r="AF6979" s="44"/>
      <c r="AQ6979" s="44"/>
      <c r="AS6979" s="44"/>
      <c r="BM6979" s="44"/>
    </row>
    <row r="6980" spans="3:65" ht="12" customHeight="1">
      <c r="C6980" s="63"/>
      <c r="AB6980" s="49"/>
      <c r="AF6980" s="44"/>
      <c r="AQ6980" s="44"/>
      <c r="AS6980" s="44"/>
      <c r="BM6980" s="44"/>
    </row>
    <row r="6981" spans="3:65" ht="12" customHeight="1">
      <c r="C6981" s="63"/>
      <c r="AB6981" s="49"/>
      <c r="AF6981" s="44"/>
      <c r="AQ6981" s="44"/>
      <c r="AS6981" s="44"/>
      <c r="BM6981" s="44"/>
    </row>
    <row r="6982" spans="3:65" ht="12" customHeight="1">
      <c r="C6982" s="63"/>
      <c r="AB6982" s="49"/>
      <c r="AF6982" s="44"/>
      <c r="AQ6982" s="44"/>
      <c r="AS6982" s="44"/>
      <c r="BM6982" s="44"/>
    </row>
    <row r="6983" spans="3:65" ht="12" customHeight="1">
      <c r="C6983" s="63"/>
      <c r="AB6983" s="49"/>
      <c r="AF6983" s="44"/>
      <c r="AQ6983" s="44"/>
      <c r="AS6983" s="44"/>
      <c r="BM6983" s="44"/>
    </row>
    <row r="6984" spans="3:65" ht="12" customHeight="1">
      <c r="C6984" s="63"/>
      <c r="AB6984" s="49"/>
      <c r="AF6984" s="44"/>
      <c r="AQ6984" s="44"/>
      <c r="AS6984" s="44"/>
      <c r="BM6984" s="44"/>
    </row>
    <row r="6985" spans="3:65" ht="12" customHeight="1">
      <c r="C6985" s="63"/>
      <c r="AB6985" s="49"/>
      <c r="AF6985" s="44"/>
      <c r="AQ6985" s="44"/>
      <c r="AS6985" s="44"/>
      <c r="BM6985" s="44"/>
    </row>
    <row r="6986" spans="3:65" ht="12" customHeight="1">
      <c r="C6986" s="63"/>
      <c r="AB6986" s="49"/>
      <c r="AF6986" s="44"/>
      <c r="AQ6986" s="44"/>
      <c r="AS6986" s="44"/>
      <c r="BM6986" s="44"/>
    </row>
    <row r="6987" spans="3:65" ht="12" customHeight="1">
      <c r="C6987" s="63"/>
      <c r="AB6987" s="49"/>
      <c r="AF6987" s="44"/>
      <c r="AQ6987" s="44"/>
      <c r="AS6987" s="44"/>
      <c r="BM6987" s="44"/>
    </row>
    <row r="6988" spans="3:65" ht="12" customHeight="1">
      <c r="C6988" s="63"/>
      <c r="AB6988" s="49"/>
      <c r="AF6988" s="44"/>
      <c r="AQ6988" s="44"/>
      <c r="AS6988" s="44"/>
      <c r="BM6988" s="44"/>
    </row>
    <row r="6989" spans="3:65" ht="12" customHeight="1">
      <c r="C6989" s="63"/>
      <c r="AB6989" s="49"/>
      <c r="AF6989" s="44"/>
      <c r="AQ6989" s="44"/>
      <c r="AS6989" s="44"/>
      <c r="BM6989" s="44"/>
    </row>
    <row r="6990" spans="3:65" ht="12" customHeight="1">
      <c r="C6990" s="63"/>
      <c r="AB6990" s="49"/>
      <c r="AF6990" s="44"/>
      <c r="AQ6990" s="44"/>
      <c r="AS6990" s="44"/>
      <c r="BM6990" s="44"/>
    </row>
    <row r="6991" spans="3:65" ht="12" customHeight="1">
      <c r="C6991" s="63"/>
      <c r="AB6991" s="49"/>
      <c r="AF6991" s="44"/>
      <c r="AQ6991" s="44"/>
      <c r="AS6991" s="44"/>
      <c r="BM6991" s="44"/>
    </row>
    <row r="6992" spans="3:65" ht="12" customHeight="1">
      <c r="C6992" s="63"/>
      <c r="AB6992" s="49"/>
      <c r="AF6992" s="44"/>
      <c r="AQ6992" s="44"/>
      <c r="AS6992" s="44"/>
      <c r="BM6992" s="44"/>
    </row>
    <row r="6993" spans="3:65" ht="12" customHeight="1">
      <c r="C6993" s="63"/>
      <c r="AB6993" s="49"/>
      <c r="AF6993" s="44"/>
      <c r="AQ6993" s="44"/>
      <c r="AS6993" s="44"/>
      <c r="BM6993" s="44"/>
    </row>
    <row r="6994" spans="3:65" ht="12" customHeight="1">
      <c r="C6994" s="63"/>
      <c r="AB6994" s="49"/>
      <c r="AF6994" s="44"/>
      <c r="AQ6994" s="44"/>
      <c r="AS6994" s="44"/>
      <c r="BM6994" s="44"/>
    </row>
    <row r="6995" spans="3:65" ht="12" customHeight="1">
      <c r="C6995" s="63"/>
      <c r="AB6995" s="49"/>
      <c r="AF6995" s="44"/>
      <c r="AQ6995" s="44"/>
      <c r="AS6995" s="44"/>
      <c r="BM6995" s="44"/>
    </row>
    <row r="6996" spans="3:65" ht="12" customHeight="1">
      <c r="C6996" s="63"/>
      <c r="AB6996" s="49"/>
      <c r="AF6996" s="44"/>
      <c r="AQ6996" s="44"/>
      <c r="AS6996" s="44"/>
      <c r="BM6996" s="44"/>
    </row>
    <row r="6997" spans="3:65" ht="12" customHeight="1">
      <c r="C6997" s="63"/>
      <c r="AB6997" s="49"/>
      <c r="AF6997" s="44"/>
      <c r="AQ6997" s="44"/>
      <c r="AS6997" s="44"/>
      <c r="BM6997" s="44"/>
    </row>
    <row r="6998" spans="3:65" ht="12" customHeight="1">
      <c r="C6998" s="63"/>
      <c r="AB6998" s="49"/>
      <c r="AF6998" s="44"/>
      <c r="AQ6998" s="44"/>
      <c r="AS6998" s="44"/>
      <c r="BM6998" s="44"/>
    </row>
    <row r="6999" spans="3:65" ht="12" customHeight="1">
      <c r="C6999" s="63"/>
      <c r="AB6999" s="49"/>
      <c r="AF6999" s="44"/>
      <c r="AQ6999" s="44"/>
      <c r="AS6999" s="44"/>
      <c r="BM6999" s="44"/>
    </row>
    <row r="7000" spans="3:65" ht="12" customHeight="1">
      <c r="C7000" s="63"/>
      <c r="AB7000" s="49"/>
      <c r="AF7000" s="44"/>
      <c r="AQ7000" s="44"/>
      <c r="AS7000" s="44"/>
      <c r="BM7000" s="44"/>
    </row>
    <row r="7001" spans="3:65" ht="12" customHeight="1">
      <c r="C7001" s="63"/>
      <c r="AB7001" s="49"/>
      <c r="AF7001" s="44"/>
      <c r="AQ7001" s="44"/>
      <c r="AS7001" s="44"/>
      <c r="BM7001" s="44"/>
    </row>
    <row r="7002" spans="3:65" ht="12" customHeight="1">
      <c r="C7002" s="63"/>
      <c r="AB7002" s="49"/>
      <c r="AF7002" s="44"/>
      <c r="AQ7002" s="44"/>
      <c r="AS7002" s="44"/>
      <c r="BM7002" s="44"/>
    </row>
    <row r="7003" spans="3:65" ht="12" customHeight="1">
      <c r="C7003" s="63"/>
      <c r="AB7003" s="49"/>
      <c r="AF7003" s="44"/>
      <c r="AQ7003" s="44"/>
      <c r="AS7003" s="44"/>
      <c r="BM7003" s="44"/>
    </row>
    <row r="7004" spans="3:65" ht="12" customHeight="1">
      <c r="C7004" s="63"/>
      <c r="AB7004" s="49"/>
      <c r="AF7004" s="44"/>
      <c r="AQ7004" s="44"/>
      <c r="AS7004" s="44"/>
      <c r="BM7004" s="44"/>
    </row>
    <row r="7005" spans="3:65" ht="12" customHeight="1">
      <c r="C7005" s="63"/>
      <c r="AB7005" s="49"/>
      <c r="AF7005" s="44"/>
      <c r="AQ7005" s="44"/>
      <c r="AS7005" s="44"/>
      <c r="BM7005" s="44"/>
    </row>
    <row r="7006" spans="3:65" ht="12" customHeight="1">
      <c r="C7006" s="63"/>
      <c r="AB7006" s="49"/>
      <c r="AF7006" s="44"/>
      <c r="AQ7006" s="44"/>
      <c r="AS7006" s="44"/>
      <c r="BM7006" s="44"/>
    </row>
    <row r="7007" spans="3:65" ht="12" customHeight="1">
      <c r="C7007" s="63"/>
      <c r="AB7007" s="49"/>
      <c r="AF7007" s="44"/>
      <c r="AQ7007" s="44"/>
      <c r="AS7007" s="44"/>
      <c r="BM7007" s="44"/>
    </row>
    <row r="7008" spans="3:65" ht="12" customHeight="1">
      <c r="C7008" s="63"/>
      <c r="AB7008" s="49"/>
      <c r="AF7008" s="44"/>
      <c r="AQ7008" s="44"/>
      <c r="AS7008" s="44"/>
      <c r="BM7008" s="44"/>
    </row>
    <row r="7009" spans="3:65" ht="12" customHeight="1">
      <c r="C7009" s="63"/>
      <c r="AB7009" s="49"/>
      <c r="AF7009" s="44"/>
      <c r="AQ7009" s="44"/>
      <c r="AS7009" s="44"/>
      <c r="BM7009" s="44"/>
    </row>
    <row r="7010" spans="3:65" ht="12" customHeight="1">
      <c r="C7010" s="63"/>
      <c r="AB7010" s="49"/>
      <c r="AF7010" s="44"/>
      <c r="AQ7010" s="44"/>
      <c r="AS7010" s="44"/>
      <c r="BM7010" s="44"/>
    </row>
    <row r="7011" spans="3:65" ht="12" customHeight="1">
      <c r="C7011" s="63"/>
      <c r="AB7011" s="49"/>
      <c r="AF7011" s="44"/>
      <c r="AQ7011" s="44"/>
      <c r="AS7011" s="44"/>
      <c r="BM7011" s="44"/>
    </row>
    <row r="7012" spans="3:65" ht="12" customHeight="1">
      <c r="C7012" s="63"/>
      <c r="AB7012" s="49"/>
      <c r="AF7012" s="44"/>
      <c r="AQ7012" s="44"/>
      <c r="AS7012" s="44"/>
      <c r="BM7012" s="44"/>
    </row>
    <row r="7013" spans="3:65" ht="12" customHeight="1">
      <c r="C7013" s="63"/>
      <c r="AB7013" s="49"/>
      <c r="AF7013" s="44"/>
      <c r="AQ7013" s="44"/>
      <c r="AS7013" s="44"/>
      <c r="BM7013" s="44"/>
    </row>
    <row r="7014" spans="3:65" ht="12" customHeight="1">
      <c r="C7014" s="63"/>
      <c r="AB7014" s="49"/>
      <c r="AF7014" s="44"/>
      <c r="AQ7014" s="44"/>
      <c r="AS7014" s="44"/>
      <c r="BM7014" s="44"/>
    </row>
    <row r="7015" spans="3:65" ht="12" customHeight="1">
      <c r="C7015" s="63"/>
      <c r="AB7015" s="49"/>
      <c r="AF7015" s="44"/>
      <c r="AQ7015" s="44"/>
      <c r="AS7015" s="44"/>
      <c r="BM7015" s="44"/>
    </row>
    <row r="7016" spans="3:65" ht="12" customHeight="1">
      <c r="C7016" s="63"/>
      <c r="AB7016" s="49"/>
      <c r="AF7016" s="44"/>
      <c r="AQ7016" s="44"/>
      <c r="AS7016" s="44"/>
      <c r="BM7016" s="44"/>
    </row>
    <row r="7017" spans="3:65" ht="12" customHeight="1">
      <c r="C7017" s="63"/>
      <c r="AB7017" s="49"/>
      <c r="AF7017" s="44"/>
      <c r="AQ7017" s="44"/>
      <c r="AS7017" s="44"/>
      <c r="BM7017" s="44"/>
    </row>
    <row r="7018" spans="3:65" ht="12" customHeight="1">
      <c r="C7018" s="63"/>
      <c r="AB7018" s="49"/>
      <c r="AF7018" s="44"/>
      <c r="AQ7018" s="44"/>
      <c r="AS7018" s="44"/>
      <c r="BM7018" s="44"/>
    </row>
    <row r="7019" spans="3:65" ht="12" customHeight="1">
      <c r="C7019" s="63"/>
      <c r="AB7019" s="49"/>
      <c r="AF7019" s="44"/>
      <c r="AQ7019" s="44"/>
      <c r="AS7019" s="44"/>
      <c r="BM7019" s="44"/>
    </row>
    <row r="7020" spans="3:65" ht="12" customHeight="1">
      <c r="C7020" s="63"/>
      <c r="AB7020" s="49"/>
      <c r="AF7020" s="44"/>
      <c r="AQ7020" s="44"/>
      <c r="AS7020" s="44"/>
      <c r="BM7020" s="44"/>
    </row>
    <row r="7021" spans="3:65" ht="12" customHeight="1">
      <c r="C7021" s="63"/>
      <c r="AB7021" s="49"/>
      <c r="AF7021" s="44"/>
      <c r="AQ7021" s="44"/>
      <c r="AS7021" s="44"/>
      <c r="BM7021" s="44"/>
    </row>
    <row r="7022" spans="3:65" ht="12" customHeight="1">
      <c r="C7022" s="63"/>
      <c r="AB7022" s="49"/>
      <c r="AF7022" s="44"/>
      <c r="AQ7022" s="44"/>
      <c r="AS7022" s="44"/>
      <c r="BM7022" s="44"/>
    </row>
    <row r="7023" spans="3:65" ht="12" customHeight="1">
      <c r="C7023" s="63"/>
      <c r="AB7023" s="49"/>
      <c r="AF7023" s="44"/>
      <c r="AQ7023" s="44"/>
      <c r="AS7023" s="44"/>
      <c r="BM7023" s="44"/>
    </row>
    <row r="7024" spans="3:65" ht="12" customHeight="1">
      <c r="C7024" s="63"/>
      <c r="AB7024" s="49"/>
      <c r="AF7024" s="44"/>
      <c r="AQ7024" s="44"/>
      <c r="AS7024" s="44"/>
      <c r="BM7024" s="44"/>
    </row>
    <row r="7025" spans="3:65" ht="12" customHeight="1">
      <c r="C7025" s="63"/>
      <c r="AB7025" s="49"/>
      <c r="AF7025" s="44"/>
      <c r="AQ7025" s="44"/>
      <c r="AS7025" s="44"/>
      <c r="BM7025" s="44"/>
    </row>
    <row r="7026" spans="3:65" ht="12" customHeight="1">
      <c r="C7026" s="63"/>
      <c r="AB7026" s="49"/>
      <c r="AF7026" s="44"/>
      <c r="AQ7026" s="44"/>
      <c r="AS7026" s="44"/>
      <c r="BM7026" s="44"/>
    </row>
    <row r="7027" spans="3:65" ht="12" customHeight="1">
      <c r="C7027" s="63"/>
      <c r="AB7027" s="49"/>
      <c r="AF7027" s="44"/>
      <c r="AQ7027" s="44"/>
      <c r="AS7027" s="44"/>
      <c r="BM7027" s="44"/>
    </row>
    <row r="7028" spans="3:65" ht="12" customHeight="1">
      <c r="C7028" s="63"/>
      <c r="AB7028" s="49"/>
      <c r="AF7028" s="44"/>
      <c r="AQ7028" s="44"/>
      <c r="AS7028" s="44"/>
      <c r="BM7028" s="44"/>
    </row>
    <row r="7029" spans="3:65" ht="12" customHeight="1">
      <c r="C7029" s="63"/>
      <c r="AB7029" s="49"/>
      <c r="AF7029" s="44"/>
      <c r="AQ7029" s="44"/>
      <c r="AS7029" s="44"/>
      <c r="BM7029" s="44"/>
    </row>
    <row r="7030" spans="3:65" ht="12" customHeight="1">
      <c r="C7030" s="63"/>
      <c r="AB7030" s="49"/>
      <c r="AF7030" s="44"/>
      <c r="AQ7030" s="44"/>
      <c r="AS7030" s="44"/>
      <c r="BM7030" s="44"/>
    </row>
    <row r="7031" spans="3:65" ht="12" customHeight="1">
      <c r="C7031" s="63"/>
      <c r="AB7031" s="49"/>
      <c r="AF7031" s="44"/>
      <c r="AQ7031" s="44"/>
      <c r="AS7031" s="44"/>
      <c r="BM7031" s="44"/>
    </row>
    <row r="7032" spans="3:65" ht="12" customHeight="1">
      <c r="C7032" s="63"/>
      <c r="AB7032" s="49"/>
      <c r="AF7032" s="44"/>
      <c r="AQ7032" s="44"/>
      <c r="AS7032" s="44"/>
      <c r="BM7032" s="44"/>
    </row>
    <row r="7033" spans="3:65" ht="12" customHeight="1">
      <c r="C7033" s="63"/>
      <c r="AB7033" s="49"/>
      <c r="AF7033" s="44"/>
      <c r="AQ7033" s="44"/>
      <c r="AS7033" s="44"/>
      <c r="BM7033" s="44"/>
    </row>
    <row r="7034" spans="3:65" ht="12" customHeight="1">
      <c r="C7034" s="63"/>
      <c r="AB7034" s="49"/>
      <c r="AF7034" s="44"/>
      <c r="AQ7034" s="44"/>
      <c r="AS7034" s="44"/>
      <c r="BM7034" s="44"/>
    </row>
    <row r="7035" spans="3:65" ht="12" customHeight="1">
      <c r="C7035" s="63"/>
      <c r="AB7035" s="49"/>
      <c r="AF7035" s="44"/>
      <c r="AQ7035" s="44"/>
      <c r="AS7035" s="44"/>
      <c r="BM7035" s="44"/>
    </row>
    <row r="7036" spans="3:65" ht="12" customHeight="1">
      <c r="C7036" s="63"/>
      <c r="AB7036" s="49"/>
      <c r="AF7036" s="44"/>
      <c r="AQ7036" s="44"/>
      <c r="AS7036" s="44"/>
      <c r="BM7036" s="44"/>
    </row>
    <row r="7037" spans="3:65" ht="12" customHeight="1">
      <c r="C7037" s="63"/>
      <c r="AB7037" s="49"/>
      <c r="AF7037" s="44"/>
      <c r="AQ7037" s="44"/>
      <c r="AS7037" s="44"/>
      <c r="BM7037" s="44"/>
    </row>
    <row r="7038" spans="3:65" ht="12" customHeight="1">
      <c r="C7038" s="63"/>
      <c r="AB7038" s="49"/>
      <c r="AF7038" s="44"/>
      <c r="AQ7038" s="44"/>
      <c r="AS7038" s="44"/>
      <c r="BM7038" s="44"/>
    </row>
    <row r="7039" spans="3:65" ht="12" customHeight="1">
      <c r="C7039" s="63"/>
      <c r="AB7039" s="49"/>
      <c r="AF7039" s="44"/>
      <c r="AQ7039" s="44"/>
      <c r="AS7039" s="44"/>
      <c r="BM7039" s="44"/>
    </row>
    <row r="7040" spans="3:65" ht="12" customHeight="1">
      <c r="C7040" s="63"/>
      <c r="AB7040" s="49"/>
      <c r="AF7040" s="44"/>
      <c r="AQ7040" s="44"/>
      <c r="AS7040" s="44"/>
      <c r="BM7040" s="44"/>
    </row>
    <row r="7041" spans="3:65" ht="12" customHeight="1">
      <c r="C7041" s="63"/>
      <c r="AB7041" s="49"/>
      <c r="AF7041" s="44"/>
      <c r="AQ7041" s="44"/>
      <c r="AS7041" s="44"/>
      <c r="BM7041" s="44"/>
    </row>
    <row r="7042" spans="3:65" ht="12" customHeight="1">
      <c r="C7042" s="63"/>
      <c r="AB7042" s="49"/>
      <c r="AF7042" s="44"/>
      <c r="AQ7042" s="44"/>
      <c r="AS7042" s="44"/>
      <c r="BM7042" s="44"/>
    </row>
    <row r="7043" spans="3:65" ht="12" customHeight="1">
      <c r="C7043" s="63"/>
      <c r="AB7043" s="49"/>
      <c r="AF7043" s="44"/>
      <c r="AQ7043" s="44"/>
      <c r="AS7043" s="44"/>
      <c r="BM7043" s="44"/>
    </row>
    <row r="7044" spans="3:65" ht="12" customHeight="1">
      <c r="C7044" s="63"/>
      <c r="AB7044" s="49"/>
      <c r="AF7044" s="44"/>
      <c r="AQ7044" s="44"/>
      <c r="AS7044" s="44"/>
      <c r="BM7044" s="44"/>
    </row>
    <row r="7045" spans="3:65" ht="12" customHeight="1">
      <c r="C7045" s="63"/>
      <c r="AB7045" s="49"/>
      <c r="AF7045" s="44"/>
      <c r="AQ7045" s="44"/>
      <c r="AS7045" s="44"/>
      <c r="BM7045" s="44"/>
    </row>
    <row r="7046" spans="3:65" ht="12" customHeight="1">
      <c r="C7046" s="63"/>
      <c r="AB7046" s="49"/>
      <c r="AF7046" s="44"/>
      <c r="AQ7046" s="44"/>
      <c r="AS7046" s="44"/>
      <c r="BM7046" s="44"/>
    </row>
    <row r="7047" spans="3:65" ht="12" customHeight="1">
      <c r="C7047" s="63"/>
      <c r="AB7047" s="49"/>
      <c r="AF7047" s="44"/>
      <c r="AQ7047" s="44"/>
      <c r="AS7047" s="44"/>
      <c r="BM7047" s="44"/>
    </row>
    <row r="7048" spans="3:65" ht="12" customHeight="1">
      <c r="C7048" s="63"/>
      <c r="AB7048" s="49"/>
      <c r="AF7048" s="44"/>
      <c r="AQ7048" s="44"/>
      <c r="AS7048" s="44"/>
      <c r="BM7048" s="44"/>
    </row>
    <row r="7049" spans="3:65" ht="12" customHeight="1">
      <c r="C7049" s="63"/>
      <c r="AB7049" s="49"/>
      <c r="AF7049" s="44"/>
      <c r="AQ7049" s="44"/>
      <c r="AS7049" s="44"/>
      <c r="BM7049" s="44"/>
    </row>
    <row r="7050" spans="3:65" ht="12" customHeight="1">
      <c r="C7050" s="63"/>
      <c r="AB7050" s="49"/>
      <c r="AF7050" s="44"/>
      <c r="AQ7050" s="44"/>
      <c r="AS7050" s="44"/>
      <c r="BM7050" s="44"/>
    </row>
    <row r="7051" spans="3:65" ht="12" customHeight="1">
      <c r="C7051" s="63"/>
      <c r="AB7051" s="49"/>
      <c r="AF7051" s="44"/>
      <c r="AQ7051" s="44"/>
      <c r="AS7051" s="44"/>
      <c r="BM7051" s="44"/>
    </row>
    <row r="7052" spans="3:65" ht="12" customHeight="1">
      <c r="C7052" s="63"/>
      <c r="AB7052" s="49"/>
      <c r="AF7052" s="44"/>
      <c r="AQ7052" s="44"/>
      <c r="AS7052" s="44"/>
      <c r="BM7052" s="44"/>
    </row>
    <row r="7053" spans="3:65" ht="12" customHeight="1">
      <c r="C7053" s="63"/>
      <c r="AB7053" s="49"/>
      <c r="AF7053" s="44"/>
      <c r="AQ7053" s="44"/>
      <c r="AS7053" s="44"/>
      <c r="BM7053" s="44"/>
    </row>
    <row r="7054" spans="3:65" ht="12" customHeight="1">
      <c r="C7054" s="63"/>
      <c r="AB7054" s="49"/>
      <c r="AF7054" s="44"/>
      <c r="AQ7054" s="44"/>
      <c r="AS7054" s="44"/>
      <c r="BM7054" s="44"/>
    </row>
    <row r="7055" spans="3:65" ht="12" customHeight="1">
      <c r="C7055" s="63"/>
      <c r="AB7055" s="49"/>
      <c r="AF7055" s="44"/>
      <c r="AQ7055" s="44"/>
      <c r="AS7055" s="44"/>
      <c r="BM7055" s="44"/>
    </row>
    <row r="7056" spans="3:65" ht="12" customHeight="1">
      <c r="C7056" s="63"/>
      <c r="AB7056" s="49"/>
      <c r="AF7056" s="44"/>
      <c r="AQ7056" s="44"/>
      <c r="AS7056" s="44"/>
      <c r="BM7056" s="44"/>
    </row>
    <row r="7057" spans="3:65" ht="12" customHeight="1">
      <c r="C7057" s="63"/>
      <c r="AB7057" s="49"/>
      <c r="AF7057" s="44"/>
      <c r="AQ7057" s="44"/>
      <c r="AS7057" s="44"/>
      <c r="BM7057" s="44"/>
    </row>
    <row r="7058" spans="3:65" ht="12" customHeight="1">
      <c r="C7058" s="63"/>
      <c r="AB7058" s="49"/>
      <c r="AF7058" s="44"/>
      <c r="AQ7058" s="44"/>
      <c r="AS7058" s="44"/>
      <c r="BM7058" s="44"/>
    </row>
    <row r="7059" spans="3:65" ht="12" customHeight="1">
      <c r="C7059" s="63"/>
      <c r="AB7059" s="49"/>
      <c r="AF7059" s="44"/>
      <c r="AQ7059" s="44"/>
      <c r="AS7059" s="44"/>
      <c r="BM7059" s="44"/>
    </row>
    <row r="7060" spans="3:65" ht="12" customHeight="1">
      <c r="C7060" s="63"/>
      <c r="AB7060" s="49"/>
      <c r="AF7060" s="44"/>
      <c r="AQ7060" s="44"/>
      <c r="AS7060" s="44"/>
      <c r="BM7060" s="44"/>
    </row>
    <row r="7061" spans="3:65" ht="12" customHeight="1">
      <c r="C7061" s="63"/>
      <c r="AB7061" s="49"/>
      <c r="AF7061" s="44"/>
      <c r="AQ7061" s="44"/>
      <c r="AS7061" s="44"/>
      <c r="BM7061" s="44"/>
    </row>
    <row r="7062" spans="3:65" ht="12" customHeight="1">
      <c r="C7062" s="63"/>
      <c r="AB7062" s="49"/>
      <c r="AF7062" s="44"/>
      <c r="AQ7062" s="44"/>
      <c r="AS7062" s="44"/>
      <c r="BM7062" s="44"/>
    </row>
    <row r="7063" spans="3:65" ht="12" customHeight="1">
      <c r="C7063" s="63"/>
      <c r="AB7063" s="49"/>
      <c r="AF7063" s="44"/>
      <c r="AQ7063" s="44"/>
      <c r="AS7063" s="44"/>
      <c r="BM7063" s="44"/>
    </row>
    <row r="7064" spans="3:65" ht="12" customHeight="1">
      <c r="C7064" s="63"/>
      <c r="AB7064" s="49"/>
      <c r="AF7064" s="44"/>
      <c r="AQ7064" s="44"/>
      <c r="AS7064" s="44"/>
      <c r="BM7064" s="44"/>
    </row>
    <row r="7065" spans="3:65" ht="12" customHeight="1">
      <c r="C7065" s="63"/>
      <c r="AB7065" s="49"/>
      <c r="AF7065" s="44"/>
      <c r="AQ7065" s="44"/>
      <c r="AS7065" s="44"/>
      <c r="BM7065" s="44"/>
    </row>
    <row r="7066" spans="3:65" ht="12" customHeight="1">
      <c r="C7066" s="63"/>
      <c r="AB7066" s="49"/>
      <c r="AF7066" s="44"/>
      <c r="AQ7066" s="44"/>
      <c r="AS7066" s="44"/>
      <c r="BM7066" s="44"/>
    </row>
    <row r="7067" spans="3:65" ht="12" customHeight="1">
      <c r="C7067" s="63"/>
      <c r="AB7067" s="49"/>
      <c r="AF7067" s="44"/>
      <c r="AQ7067" s="44"/>
      <c r="AS7067" s="44"/>
      <c r="BM7067" s="44"/>
    </row>
    <row r="7068" spans="3:65" ht="12" customHeight="1">
      <c r="C7068" s="63"/>
      <c r="AB7068" s="49"/>
      <c r="AF7068" s="44"/>
      <c r="AQ7068" s="44"/>
      <c r="AS7068" s="44"/>
      <c r="BM7068" s="44"/>
    </row>
    <row r="7069" spans="3:65" ht="12" customHeight="1">
      <c r="C7069" s="63"/>
      <c r="AB7069" s="49"/>
      <c r="AF7069" s="44"/>
      <c r="AQ7069" s="44"/>
      <c r="AS7069" s="44"/>
      <c r="BM7069" s="44"/>
    </row>
    <row r="7070" spans="3:65" ht="12" customHeight="1">
      <c r="C7070" s="63"/>
      <c r="AB7070" s="49"/>
      <c r="AF7070" s="44"/>
      <c r="AQ7070" s="44"/>
      <c r="AS7070" s="44"/>
      <c r="BM7070" s="44"/>
    </row>
    <row r="7071" spans="3:65" ht="12" customHeight="1">
      <c r="C7071" s="63"/>
      <c r="AB7071" s="49"/>
      <c r="AF7071" s="44"/>
      <c r="AQ7071" s="44"/>
      <c r="AS7071" s="44"/>
      <c r="BM7071" s="44"/>
    </row>
    <row r="7072" spans="3:65" ht="12" customHeight="1">
      <c r="C7072" s="63"/>
      <c r="AB7072" s="49"/>
      <c r="AF7072" s="44"/>
      <c r="AQ7072" s="44"/>
      <c r="AS7072" s="44"/>
      <c r="BM7072" s="44"/>
    </row>
    <row r="7073" spans="3:65" ht="12" customHeight="1">
      <c r="C7073" s="63"/>
      <c r="AB7073" s="49"/>
      <c r="AF7073" s="44"/>
      <c r="AQ7073" s="44"/>
      <c r="AS7073" s="44"/>
      <c r="BM7073" s="44"/>
    </row>
    <row r="7074" spans="3:65" ht="12" customHeight="1">
      <c r="C7074" s="63"/>
      <c r="AB7074" s="49"/>
      <c r="AF7074" s="44"/>
      <c r="AQ7074" s="44"/>
      <c r="AS7074" s="44"/>
      <c r="BM7074" s="44"/>
    </row>
    <row r="7075" spans="3:65" ht="12" customHeight="1">
      <c r="C7075" s="63"/>
      <c r="AB7075" s="49"/>
      <c r="AF7075" s="44"/>
      <c r="AQ7075" s="44"/>
      <c r="AS7075" s="44"/>
      <c r="BM7075" s="44"/>
    </row>
    <row r="7076" spans="3:65" ht="12" customHeight="1">
      <c r="C7076" s="63"/>
      <c r="AB7076" s="49"/>
      <c r="AF7076" s="44"/>
      <c r="AQ7076" s="44"/>
      <c r="AS7076" s="44"/>
      <c r="BM7076" s="44"/>
    </row>
    <row r="7077" spans="3:65" ht="12" customHeight="1">
      <c r="C7077" s="63"/>
      <c r="AB7077" s="49"/>
      <c r="AF7077" s="44"/>
      <c r="AQ7077" s="44"/>
      <c r="AS7077" s="44"/>
      <c r="BM7077" s="44"/>
    </row>
    <row r="7078" spans="3:65" ht="12" customHeight="1">
      <c r="C7078" s="63"/>
      <c r="AB7078" s="49"/>
      <c r="AF7078" s="44"/>
      <c r="AQ7078" s="44"/>
      <c r="AS7078" s="44"/>
      <c r="BM7078" s="44"/>
    </row>
    <row r="7079" spans="3:65" ht="12" customHeight="1">
      <c r="C7079" s="63"/>
      <c r="AB7079" s="49"/>
      <c r="AF7079" s="44"/>
      <c r="AQ7079" s="44"/>
      <c r="AS7079" s="44"/>
      <c r="BM7079" s="44"/>
    </row>
    <row r="7080" spans="3:65" ht="12" customHeight="1">
      <c r="C7080" s="63"/>
      <c r="AB7080" s="49"/>
      <c r="AF7080" s="44"/>
      <c r="AQ7080" s="44"/>
      <c r="AS7080" s="44"/>
      <c r="BM7080" s="44"/>
    </row>
    <row r="7081" spans="3:65" ht="12" customHeight="1">
      <c r="C7081" s="63"/>
      <c r="AB7081" s="49"/>
      <c r="AF7081" s="44"/>
      <c r="AQ7081" s="44"/>
      <c r="AS7081" s="44"/>
      <c r="BM7081" s="44"/>
    </row>
    <row r="7082" spans="3:65" ht="12" customHeight="1">
      <c r="C7082" s="63"/>
      <c r="AB7082" s="49"/>
      <c r="AF7082" s="44"/>
      <c r="AQ7082" s="44"/>
      <c r="AS7082" s="44"/>
      <c r="BM7082" s="44"/>
    </row>
    <row r="7083" spans="3:65" ht="12" customHeight="1">
      <c r="C7083" s="63"/>
      <c r="AB7083" s="49"/>
      <c r="AF7083" s="44"/>
      <c r="AQ7083" s="44"/>
      <c r="AS7083" s="44"/>
      <c r="BM7083" s="44"/>
    </row>
    <row r="7084" spans="3:65" ht="12" customHeight="1">
      <c r="C7084" s="63"/>
      <c r="AB7084" s="49"/>
      <c r="AF7084" s="44"/>
      <c r="AQ7084" s="44"/>
      <c r="AS7084" s="44"/>
      <c r="BM7084" s="44"/>
    </row>
    <row r="7085" spans="3:65" ht="12" customHeight="1">
      <c r="C7085" s="63"/>
      <c r="AB7085" s="49"/>
      <c r="AF7085" s="44"/>
      <c r="AQ7085" s="44"/>
      <c r="AS7085" s="44"/>
      <c r="BM7085" s="44"/>
    </row>
    <row r="7086" spans="3:65" ht="12" customHeight="1">
      <c r="C7086" s="63"/>
      <c r="AB7086" s="49"/>
      <c r="AF7086" s="44"/>
      <c r="AQ7086" s="44"/>
      <c r="AS7086" s="44"/>
      <c r="BM7086" s="44"/>
    </row>
    <row r="7087" spans="3:65" ht="12" customHeight="1">
      <c r="C7087" s="63"/>
      <c r="AB7087" s="49"/>
      <c r="AF7087" s="44"/>
      <c r="AQ7087" s="44"/>
      <c r="AS7087" s="44"/>
      <c r="BM7087" s="44"/>
    </row>
    <row r="7088" spans="3:65" ht="12" customHeight="1">
      <c r="C7088" s="63"/>
      <c r="AB7088" s="49"/>
      <c r="AF7088" s="44"/>
      <c r="AQ7088" s="44"/>
      <c r="AS7088" s="44"/>
      <c r="BM7088" s="44"/>
    </row>
    <row r="7089" spans="3:65" ht="12" customHeight="1">
      <c r="C7089" s="63"/>
      <c r="AB7089" s="49"/>
      <c r="AF7089" s="44"/>
      <c r="AQ7089" s="44"/>
      <c r="AS7089" s="44"/>
      <c r="BM7089" s="44"/>
    </row>
    <row r="7090" spans="3:65" ht="12" customHeight="1">
      <c r="C7090" s="63"/>
      <c r="AB7090" s="49"/>
      <c r="AF7090" s="44"/>
      <c r="AQ7090" s="44"/>
      <c r="AS7090" s="44"/>
      <c r="BM7090" s="44"/>
    </row>
    <row r="7091" spans="3:65" ht="12" customHeight="1">
      <c r="C7091" s="63"/>
      <c r="AB7091" s="49"/>
      <c r="AF7091" s="44"/>
      <c r="AQ7091" s="44"/>
      <c r="AS7091" s="44"/>
      <c r="BM7091" s="44"/>
    </row>
    <row r="7092" spans="3:65" ht="12" customHeight="1">
      <c r="C7092" s="63"/>
      <c r="AB7092" s="49"/>
      <c r="AF7092" s="44"/>
      <c r="AQ7092" s="44"/>
      <c r="AS7092" s="44"/>
      <c r="BM7092" s="44"/>
    </row>
    <row r="7093" spans="3:65" ht="12" customHeight="1">
      <c r="C7093" s="63"/>
      <c r="AB7093" s="49"/>
      <c r="AF7093" s="44"/>
      <c r="AQ7093" s="44"/>
      <c r="AS7093" s="44"/>
      <c r="BM7093" s="44"/>
    </row>
    <row r="7094" spans="3:65" ht="12" customHeight="1">
      <c r="C7094" s="63"/>
      <c r="AB7094" s="49"/>
      <c r="AF7094" s="44"/>
      <c r="AQ7094" s="44"/>
      <c r="AS7094" s="44"/>
      <c r="BM7094" s="44"/>
    </row>
    <row r="7095" spans="3:65" ht="12" customHeight="1">
      <c r="C7095" s="63"/>
      <c r="AB7095" s="49"/>
      <c r="AF7095" s="44"/>
      <c r="AQ7095" s="44"/>
      <c r="AS7095" s="44"/>
      <c r="BM7095" s="44"/>
    </row>
    <row r="7096" spans="3:65" ht="12" customHeight="1">
      <c r="C7096" s="63"/>
      <c r="AB7096" s="49"/>
      <c r="AF7096" s="44"/>
      <c r="AQ7096" s="44"/>
      <c r="AS7096" s="44"/>
      <c r="BM7096" s="44"/>
    </row>
    <row r="7097" spans="3:65" ht="12" customHeight="1">
      <c r="C7097" s="63"/>
      <c r="AB7097" s="49"/>
      <c r="AF7097" s="44"/>
      <c r="AQ7097" s="44"/>
      <c r="AS7097" s="44"/>
      <c r="BM7097" s="44"/>
    </row>
    <row r="7098" spans="3:65" ht="12" customHeight="1">
      <c r="C7098" s="63"/>
      <c r="AB7098" s="49"/>
      <c r="AF7098" s="44"/>
      <c r="AQ7098" s="44"/>
      <c r="AS7098" s="44"/>
      <c r="BM7098" s="44"/>
    </row>
    <row r="7099" spans="3:65" ht="12" customHeight="1">
      <c r="C7099" s="63"/>
      <c r="AB7099" s="49"/>
      <c r="AF7099" s="44"/>
      <c r="AQ7099" s="44"/>
      <c r="AS7099" s="44"/>
      <c r="BM7099" s="44"/>
    </row>
    <row r="7100" spans="3:65" ht="12" customHeight="1">
      <c r="C7100" s="63"/>
      <c r="AB7100" s="49"/>
      <c r="AF7100" s="44"/>
      <c r="AQ7100" s="44"/>
      <c r="AS7100" s="44"/>
      <c r="BM7100" s="44"/>
    </row>
    <row r="7101" spans="3:65" ht="12" customHeight="1">
      <c r="C7101" s="63"/>
      <c r="AB7101" s="49"/>
      <c r="AF7101" s="44"/>
      <c r="AQ7101" s="44"/>
      <c r="AS7101" s="44"/>
      <c r="BM7101" s="44"/>
    </row>
    <row r="7102" spans="3:65" ht="12" customHeight="1">
      <c r="C7102" s="63"/>
      <c r="AB7102" s="49"/>
      <c r="AF7102" s="44"/>
      <c r="AQ7102" s="44"/>
      <c r="AS7102" s="44"/>
      <c r="BM7102" s="44"/>
    </row>
    <row r="7103" spans="3:65" ht="12" customHeight="1">
      <c r="C7103" s="63"/>
      <c r="AB7103" s="49"/>
      <c r="AF7103" s="44"/>
      <c r="AQ7103" s="44"/>
      <c r="AS7103" s="44"/>
      <c r="BM7103" s="44"/>
    </row>
    <row r="7104" spans="3:65" ht="12" customHeight="1">
      <c r="C7104" s="63"/>
      <c r="AB7104" s="49"/>
      <c r="AF7104" s="44"/>
      <c r="AQ7104" s="44"/>
      <c r="AS7104" s="44"/>
      <c r="BM7104" s="44"/>
    </row>
    <row r="7105" spans="3:65" ht="12" customHeight="1">
      <c r="C7105" s="63"/>
      <c r="AB7105" s="49"/>
      <c r="AF7105" s="44"/>
      <c r="AQ7105" s="44"/>
      <c r="AS7105" s="44"/>
      <c r="BM7105" s="44"/>
    </row>
    <row r="7106" spans="3:65" ht="12" customHeight="1">
      <c r="C7106" s="63"/>
      <c r="AB7106" s="49"/>
      <c r="AF7106" s="44"/>
      <c r="AQ7106" s="44"/>
      <c r="AS7106" s="44"/>
      <c r="BM7106" s="44"/>
    </row>
    <row r="7107" spans="3:65" ht="12" customHeight="1">
      <c r="C7107" s="63"/>
      <c r="AB7107" s="49"/>
      <c r="AF7107" s="44"/>
      <c r="AQ7107" s="44"/>
      <c r="AS7107" s="44"/>
      <c r="BM7107" s="44"/>
    </row>
    <row r="7108" spans="3:65" ht="12" customHeight="1">
      <c r="C7108" s="63"/>
      <c r="AB7108" s="49"/>
      <c r="AF7108" s="44"/>
      <c r="AQ7108" s="44"/>
      <c r="AS7108" s="44"/>
      <c r="BM7108" s="44"/>
    </row>
    <row r="7109" spans="3:65" ht="12" customHeight="1">
      <c r="C7109" s="63"/>
      <c r="AB7109" s="49"/>
      <c r="AF7109" s="44"/>
      <c r="AQ7109" s="44"/>
      <c r="AS7109" s="44"/>
      <c r="BM7109" s="44"/>
    </row>
    <row r="7110" spans="3:65" ht="12" customHeight="1">
      <c r="C7110" s="63"/>
      <c r="AB7110" s="49"/>
      <c r="AF7110" s="44"/>
      <c r="AQ7110" s="44"/>
      <c r="AS7110" s="44"/>
      <c r="BM7110" s="44"/>
    </row>
    <row r="7111" spans="3:65" ht="12" customHeight="1">
      <c r="C7111" s="63"/>
      <c r="AB7111" s="49"/>
      <c r="AF7111" s="44"/>
      <c r="AQ7111" s="44"/>
      <c r="AS7111" s="44"/>
      <c r="BM7111" s="44"/>
    </row>
    <row r="7112" spans="3:65" ht="12" customHeight="1">
      <c r="C7112" s="63"/>
      <c r="AB7112" s="49"/>
      <c r="AF7112" s="44"/>
      <c r="AQ7112" s="44"/>
      <c r="AS7112" s="44"/>
      <c r="BM7112" s="44"/>
    </row>
    <row r="7113" spans="3:65" ht="12" customHeight="1">
      <c r="C7113" s="63"/>
      <c r="AB7113" s="49"/>
      <c r="AF7113" s="44"/>
      <c r="AQ7113" s="44"/>
      <c r="AS7113" s="44"/>
      <c r="BM7113" s="44"/>
    </row>
    <row r="7114" spans="3:65" ht="12" customHeight="1">
      <c r="C7114" s="63"/>
      <c r="AB7114" s="49"/>
      <c r="AF7114" s="44"/>
      <c r="AQ7114" s="44"/>
      <c r="AS7114" s="44"/>
      <c r="BM7114" s="44"/>
    </row>
    <row r="7115" spans="3:65" ht="12" customHeight="1">
      <c r="C7115" s="63"/>
      <c r="AB7115" s="49"/>
      <c r="AF7115" s="44"/>
      <c r="AQ7115" s="44"/>
      <c r="AS7115" s="44"/>
      <c r="BM7115" s="44"/>
    </row>
    <row r="7116" spans="3:65" ht="12" customHeight="1">
      <c r="C7116" s="63"/>
      <c r="AB7116" s="49"/>
      <c r="AF7116" s="44"/>
      <c r="AQ7116" s="44"/>
      <c r="AS7116" s="44"/>
      <c r="BM7116" s="44"/>
    </row>
    <row r="7117" spans="3:65" ht="12" customHeight="1">
      <c r="C7117" s="63"/>
      <c r="AB7117" s="49"/>
      <c r="AF7117" s="44"/>
      <c r="AQ7117" s="44"/>
      <c r="AS7117" s="44"/>
      <c r="BM7117" s="44"/>
    </row>
    <row r="7118" spans="3:65" ht="12" customHeight="1">
      <c r="C7118" s="63"/>
      <c r="AB7118" s="49"/>
      <c r="AF7118" s="44"/>
      <c r="AQ7118" s="44"/>
      <c r="AS7118" s="44"/>
      <c r="BM7118" s="44"/>
    </row>
    <row r="7119" spans="3:65" ht="12" customHeight="1">
      <c r="C7119" s="63"/>
      <c r="AB7119" s="49"/>
      <c r="AF7119" s="44"/>
      <c r="AQ7119" s="44"/>
      <c r="AS7119" s="44"/>
      <c r="BM7119" s="44"/>
    </row>
    <row r="7120" spans="3:65" ht="12" customHeight="1">
      <c r="C7120" s="63"/>
      <c r="AB7120" s="49"/>
      <c r="AF7120" s="44"/>
      <c r="AQ7120" s="44"/>
      <c r="AS7120" s="44"/>
      <c r="BM7120" s="44"/>
    </row>
    <row r="7121" spans="3:65" ht="12" customHeight="1">
      <c r="C7121" s="63"/>
      <c r="AB7121" s="49"/>
      <c r="AF7121" s="44"/>
      <c r="AQ7121" s="44"/>
      <c r="AS7121" s="44"/>
      <c r="BM7121" s="44"/>
    </row>
    <row r="7122" spans="3:65" ht="12" customHeight="1">
      <c r="C7122" s="63"/>
      <c r="AB7122" s="49"/>
      <c r="AF7122" s="44"/>
      <c r="AQ7122" s="44"/>
      <c r="AS7122" s="44"/>
      <c r="BM7122" s="44"/>
    </row>
    <row r="7123" spans="3:65" ht="12" customHeight="1">
      <c r="C7123" s="63"/>
      <c r="AB7123" s="49"/>
      <c r="AF7123" s="44"/>
      <c r="AQ7123" s="44"/>
      <c r="AS7123" s="44"/>
      <c r="BM7123" s="44"/>
    </row>
    <row r="7124" spans="3:65" ht="12" customHeight="1">
      <c r="C7124" s="63"/>
      <c r="AB7124" s="49"/>
      <c r="AF7124" s="44"/>
      <c r="AQ7124" s="44"/>
      <c r="AS7124" s="44"/>
      <c r="BM7124" s="44"/>
    </row>
    <row r="7125" spans="3:65" ht="12" customHeight="1">
      <c r="C7125" s="63"/>
      <c r="AB7125" s="49"/>
      <c r="AF7125" s="44"/>
      <c r="AQ7125" s="44"/>
      <c r="AS7125" s="44"/>
      <c r="BM7125" s="44"/>
    </row>
    <row r="7126" spans="3:65" ht="12" customHeight="1">
      <c r="C7126" s="63"/>
      <c r="AB7126" s="49"/>
      <c r="AF7126" s="44"/>
      <c r="AQ7126" s="44"/>
      <c r="AS7126" s="44"/>
      <c r="BM7126" s="44"/>
    </row>
    <row r="7127" spans="3:65" ht="12" customHeight="1">
      <c r="C7127" s="63"/>
      <c r="AB7127" s="49"/>
      <c r="AF7127" s="44"/>
      <c r="AQ7127" s="44"/>
      <c r="AS7127" s="44"/>
      <c r="BM7127" s="44"/>
    </row>
    <row r="7128" spans="3:65" ht="12" customHeight="1">
      <c r="C7128" s="63"/>
      <c r="AB7128" s="49"/>
      <c r="AF7128" s="44"/>
      <c r="AQ7128" s="44"/>
      <c r="AS7128" s="44"/>
      <c r="BM7128" s="44"/>
    </row>
    <row r="7129" spans="3:65" ht="12" customHeight="1">
      <c r="C7129" s="63"/>
      <c r="AB7129" s="49"/>
      <c r="AF7129" s="44"/>
      <c r="AQ7129" s="44"/>
      <c r="AS7129" s="44"/>
      <c r="BM7129" s="44"/>
    </row>
    <row r="7130" spans="3:65" ht="12" customHeight="1">
      <c r="C7130" s="63"/>
      <c r="AB7130" s="49"/>
      <c r="AF7130" s="44"/>
      <c r="AQ7130" s="44"/>
      <c r="AS7130" s="44"/>
      <c r="BM7130" s="44"/>
    </row>
    <row r="7131" spans="3:65" ht="12" customHeight="1">
      <c r="C7131" s="63"/>
      <c r="AB7131" s="49"/>
      <c r="AF7131" s="44"/>
      <c r="AQ7131" s="44"/>
      <c r="AS7131" s="44"/>
      <c r="BM7131" s="44"/>
    </row>
    <row r="7132" spans="3:65" ht="12" customHeight="1">
      <c r="C7132" s="63"/>
      <c r="AB7132" s="49"/>
      <c r="AF7132" s="44"/>
      <c r="AQ7132" s="44"/>
      <c r="AS7132" s="44"/>
      <c r="BM7132" s="44"/>
    </row>
    <row r="7133" spans="3:65" ht="12" customHeight="1">
      <c r="C7133" s="63"/>
      <c r="AB7133" s="49"/>
      <c r="AF7133" s="44"/>
      <c r="AQ7133" s="44"/>
      <c r="AS7133" s="44"/>
      <c r="BM7133" s="44"/>
    </row>
    <row r="7134" spans="3:65" ht="12" customHeight="1">
      <c r="C7134" s="63"/>
      <c r="AB7134" s="49"/>
      <c r="AF7134" s="44"/>
      <c r="AQ7134" s="44"/>
      <c r="AS7134" s="44"/>
      <c r="BM7134" s="44"/>
    </row>
    <row r="7135" spans="3:65" ht="12" customHeight="1">
      <c r="C7135" s="63"/>
      <c r="AB7135" s="49"/>
      <c r="AF7135" s="44"/>
      <c r="AQ7135" s="44"/>
      <c r="AS7135" s="44"/>
      <c r="BM7135" s="44"/>
    </row>
    <row r="7136" spans="3:65" ht="12" customHeight="1">
      <c r="C7136" s="63"/>
      <c r="AB7136" s="49"/>
      <c r="AF7136" s="44"/>
      <c r="AQ7136" s="44"/>
      <c r="AS7136" s="44"/>
      <c r="BM7136" s="44"/>
    </row>
    <row r="7137" spans="3:65" ht="12" customHeight="1">
      <c r="C7137" s="63"/>
      <c r="AB7137" s="49"/>
      <c r="AF7137" s="44"/>
      <c r="AQ7137" s="44"/>
      <c r="AS7137" s="44"/>
      <c r="BM7137" s="44"/>
    </row>
    <row r="7138" spans="3:65" ht="12" customHeight="1">
      <c r="C7138" s="63"/>
      <c r="AB7138" s="49"/>
      <c r="AF7138" s="44"/>
      <c r="AQ7138" s="44"/>
      <c r="AS7138" s="44"/>
      <c r="BM7138" s="44"/>
    </row>
    <row r="7139" spans="3:65" ht="12" customHeight="1">
      <c r="C7139" s="63"/>
      <c r="AB7139" s="49"/>
      <c r="AF7139" s="44"/>
      <c r="AQ7139" s="44"/>
      <c r="AS7139" s="44"/>
      <c r="BM7139" s="44"/>
    </row>
    <row r="7140" spans="3:65" ht="12" customHeight="1">
      <c r="C7140" s="63"/>
      <c r="AB7140" s="49"/>
      <c r="AF7140" s="44"/>
      <c r="AQ7140" s="44"/>
      <c r="AS7140" s="44"/>
      <c r="BM7140" s="44"/>
    </row>
    <row r="7141" spans="3:65" ht="12" customHeight="1">
      <c r="C7141" s="63"/>
      <c r="AB7141" s="49"/>
      <c r="AF7141" s="44"/>
      <c r="AQ7141" s="44"/>
      <c r="AS7141" s="44"/>
      <c r="BM7141" s="44"/>
    </row>
    <row r="7142" spans="3:65" ht="12" customHeight="1">
      <c r="C7142" s="63"/>
      <c r="AB7142" s="49"/>
      <c r="AF7142" s="44"/>
      <c r="AQ7142" s="44"/>
      <c r="AS7142" s="44"/>
      <c r="BM7142" s="44"/>
    </row>
    <row r="7143" spans="3:65" ht="12" customHeight="1">
      <c r="C7143" s="63"/>
      <c r="AB7143" s="49"/>
      <c r="AF7143" s="44"/>
      <c r="AQ7143" s="44"/>
      <c r="AS7143" s="44"/>
      <c r="BM7143" s="44"/>
    </row>
    <row r="7144" spans="3:65" ht="12" customHeight="1">
      <c r="C7144" s="63"/>
      <c r="AB7144" s="49"/>
      <c r="AF7144" s="44"/>
      <c r="AQ7144" s="44"/>
      <c r="AS7144" s="44"/>
      <c r="BM7144" s="44"/>
    </row>
    <row r="7145" spans="3:65" ht="12" customHeight="1">
      <c r="C7145" s="63"/>
      <c r="AB7145" s="49"/>
      <c r="AF7145" s="44"/>
      <c r="AQ7145" s="44"/>
      <c r="AS7145" s="44"/>
      <c r="BM7145" s="44"/>
    </row>
    <row r="7146" spans="3:65" ht="12" customHeight="1">
      <c r="C7146" s="63"/>
      <c r="AB7146" s="49"/>
      <c r="AF7146" s="44"/>
      <c r="AQ7146" s="44"/>
      <c r="AS7146" s="44"/>
      <c r="BM7146" s="44"/>
    </row>
    <row r="7147" spans="3:65" ht="12" customHeight="1">
      <c r="C7147" s="63"/>
      <c r="AB7147" s="49"/>
      <c r="AF7147" s="44"/>
      <c r="AQ7147" s="44"/>
      <c r="AS7147" s="44"/>
      <c r="BM7147" s="44"/>
    </row>
    <row r="7148" spans="3:65" ht="12" customHeight="1">
      <c r="C7148" s="63"/>
      <c r="AB7148" s="49"/>
      <c r="AF7148" s="44"/>
      <c r="AQ7148" s="44"/>
      <c r="AS7148" s="44"/>
      <c r="BM7148" s="44"/>
    </row>
    <row r="7149" spans="3:65" ht="12" customHeight="1">
      <c r="C7149" s="63"/>
      <c r="AB7149" s="49"/>
      <c r="AF7149" s="44"/>
      <c r="AQ7149" s="44"/>
      <c r="AS7149" s="44"/>
      <c r="BM7149" s="44"/>
    </row>
    <row r="7150" spans="3:65" ht="12" customHeight="1">
      <c r="C7150" s="63"/>
      <c r="AB7150" s="49"/>
      <c r="AF7150" s="44"/>
      <c r="AQ7150" s="44"/>
      <c r="AS7150" s="44"/>
      <c r="BM7150" s="44"/>
    </row>
    <row r="7151" spans="3:65" ht="12" customHeight="1">
      <c r="C7151" s="63"/>
      <c r="AB7151" s="49"/>
      <c r="AF7151" s="44"/>
      <c r="AQ7151" s="44"/>
      <c r="AS7151" s="44"/>
      <c r="BM7151" s="44"/>
    </row>
    <row r="7152" spans="3:65" ht="12" customHeight="1">
      <c r="C7152" s="63"/>
      <c r="AB7152" s="49"/>
      <c r="AF7152" s="44"/>
      <c r="AQ7152" s="44"/>
      <c r="AS7152" s="44"/>
      <c r="BM7152" s="44"/>
    </row>
    <row r="7153" spans="3:65" ht="12" customHeight="1">
      <c r="C7153" s="63"/>
      <c r="AB7153" s="49"/>
      <c r="AF7153" s="44"/>
      <c r="AQ7153" s="44"/>
      <c r="AS7153" s="44"/>
      <c r="BM7153" s="44"/>
    </row>
    <row r="7154" spans="3:65" ht="12" customHeight="1">
      <c r="C7154" s="63"/>
      <c r="AB7154" s="49"/>
      <c r="AF7154" s="44"/>
      <c r="AQ7154" s="44"/>
      <c r="AS7154" s="44"/>
      <c r="BM7154" s="44"/>
    </row>
    <row r="7155" spans="3:65" ht="12" customHeight="1">
      <c r="C7155" s="63"/>
      <c r="AB7155" s="49"/>
      <c r="AF7155" s="44"/>
      <c r="AQ7155" s="44"/>
      <c r="AS7155" s="44"/>
      <c r="BM7155" s="44"/>
    </row>
    <row r="7156" spans="3:65" ht="12" customHeight="1">
      <c r="C7156" s="63"/>
      <c r="AB7156" s="49"/>
      <c r="AF7156" s="44"/>
      <c r="AQ7156" s="44"/>
      <c r="AS7156" s="44"/>
      <c r="BM7156" s="44"/>
    </row>
    <row r="7157" spans="3:65" ht="12" customHeight="1">
      <c r="C7157" s="63"/>
      <c r="AB7157" s="49"/>
      <c r="AF7157" s="44"/>
      <c r="AQ7157" s="44"/>
      <c r="AS7157" s="44"/>
      <c r="BM7157" s="44"/>
    </row>
    <row r="7158" spans="3:65" ht="12" customHeight="1">
      <c r="C7158" s="63"/>
      <c r="AB7158" s="49"/>
      <c r="AF7158" s="44"/>
      <c r="AQ7158" s="44"/>
      <c r="AS7158" s="44"/>
      <c r="BM7158" s="44"/>
    </row>
    <row r="7159" spans="3:65" ht="12" customHeight="1">
      <c r="C7159" s="63"/>
      <c r="AB7159" s="49"/>
      <c r="AF7159" s="44"/>
      <c r="AQ7159" s="44"/>
      <c r="AS7159" s="44"/>
      <c r="BM7159" s="44"/>
    </row>
    <row r="7160" spans="3:65" ht="12" customHeight="1">
      <c r="C7160" s="63"/>
      <c r="AB7160" s="49"/>
      <c r="AF7160" s="44"/>
      <c r="AQ7160" s="44"/>
      <c r="AS7160" s="44"/>
      <c r="BM7160" s="44"/>
    </row>
    <row r="7161" spans="3:65" ht="12" customHeight="1">
      <c r="C7161" s="63"/>
      <c r="AB7161" s="49"/>
      <c r="AF7161" s="44"/>
      <c r="AQ7161" s="44"/>
      <c r="AS7161" s="44"/>
      <c r="BM7161" s="44"/>
    </row>
    <row r="7162" spans="3:65" ht="12" customHeight="1">
      <c r="C7162" s="63"/>
      <c r="AB7162" s="49"/>
      <c r="AF7162" s="44"/>
      <c r="AQ7162" s="44"/>
      <c r="AS7162" s="44"/>
      <c r="BM7162" s="44"/>
    </row>
    <row r="7163" spans="3:65" ht="12" customHeight="1">
      <c r="C7163" s="63"/>
      <c r="AB7163" s="49"/>
      <c r="AF7163" s="44"/>
      <c r="AQ7163" s="44"/>
      <c r="AS7163" s="44"/>
      <c r="BM7163" s="44"/>
    </row>
    <row r="7164" spans="3:65" ht="12" customHeight="1">
      <c r="C7164" s="63"/>
      <c r="AB7164" s="49"/>
      <c r="AF7164" s="44"/>
      <c r="AQ7164" s="44"/>
      <c r="AS7164" s="44"/>
      <c r="BM7164" s="44"/>
    </row>
    <row r="7165" spans="3:65" ht="12" customHeight="1">
      <c r="C7165" s="63"/>
      <c r="AB7165" s="49"/>
      <c r="AF7165" s="44"/>
      <c r="AQ7165" s="44"/>
      <c r="AS7165" s="44"/>
      <c r="BM7165" s="44"/>
    </row>
    <row r="7166" spans="3:65" ht="12" customHeight="1">
      <c r="C7166" s="63"/>
      <c r="AB7166" s="49"/>
      <c r="AF7166" s="44"/>
      <c r="AQ7166" s="44"/>
      <c r="AS7166" s="44"/>
      <c r="BM7166" s="44"/>
    </row>
    <row r="7167" spans="3:65" ht="12" customHeight="1">
      <c r="C7167" s="63"/>
      <c r="AB7167" s="49"/>
      <c r="AF7167" s="44"/>
      <c r="AQ7167" s="44"/>
      <c r="AS7167" s="44"/>
      <c r="BM7167" s="44"/>
    </row>
    <row r="7168" spans="3:65" ht="12" customHeight="1">
      <c r="C7168" s="63"/>
      <c r="AB7168" s="49"/>
      <c r="AF7168" s="44"/>
      <c r="AQ7168" s="44"/>
      <c r="AS7168" s="44"/>
      <c r="BM7168" s="44"/>
    </row>
    <row r="7169" spans="3:65" ht="12" customHeight="1">
      <c r="C7169" s="63"/>
      <c r="AB7169" s="49"/>
      <c r="AF7169" s="44"/>
      <c r="AQ7169" s="44"/>
      <c r="AS7169" s="44"/>
      <c r="BM7169" s="44"/>
    </row>
    <row r="7170" spans="3:65" ht="12" customHeight="1">
      <c r="C7170" s="63"/>
      <c r="AB7170" s="49"/>
      <c r="AF7170" s="44"/>
      <c r="AQ7170" s="44"/>
      <c r="AS7170" s="44"/>
      <c r="BM7170" s="44"/>
    </row>
    <row r="7171" spans="3:65" ht="12" customHeight="1">
      <c r="C7171" s="63"/>
      <c r="AB7171" s="49"/>
      <c r="AF7171" s="44"/>
      <c r="AQ7171" s="44"/>
      <c r="AS7171" s="44"/>
      <c r="BM7171" s="44"/>
    </row>
    <row r="7172" spans="3:65" ht="12" customHeight="1">
      <c r="C7172" s="63"/>
      <c r="AB7172" s="49"/>
      <c r="AF7172" s="44"/>
      <c r="AQ7172" s="44"/>
      <c r="AS7172" s="44"/>
      <c r="BM7172" s="44"/>
    </row>
    <row r="7173" spans="3:65" ht="12" customHeight="1">
      <c r="C7173" s="63"/>
      <c r="AB7173" s="49"/>
      <c r="AF7173" s="44"/>
      <c r="AQ7173" s="44"/>
      <c r="AS7173" s="44"/>
      <c r="BM7173" s="44"/>
    </row>
    <row r="7174" spans="3:65" ht="12" customHeight="1">
      <c r="C7174" s="63"/>
      <c r="AB7174" s="49"/>
      <c r="AF7174" s="44"/>
      <c r="AQ7174" s="44"/>
      <c r="AS7174" s="44"/>
      <c r="BM7174" s="44"/>
    </row>
    <row r="7175" spans="3:65" ht="12" customHeight="1">
      <c r="C7175" s="63"/>
      <c r="AB7175" s="49"/>
      <c r="AF7175" s="44"/>
      <c r="AQ7175" s="44"/>
      <c r="AS7175" s="44"/>
      <c r="BM7175" s="44"/>
    </row>
    <row r="7176" spans="3:65" ht="12" customHeight="1">
      <c r="C7176" s="63"/>
      <c r="AB7176" s="49"/>
      <c r="AF7176" s="44"/>
      <c r="AQ7176" s="44"/>
      <c r="AS7176" s="44"/>
      <c r="BM7176" s="44"/>
    </row>
    <row r="7177" spans="3:65" ht="12" customHeight="1">
      <c r="C7177" s="63"/>
      <c r="AB7177" s="49"/>
      <c r="AF7177" s="44"/>
      <c r="AQ7177" s="44"/>
      <c r="AS7177" s="44"/>
      <c r="BM7177" s="44"/>
    </row>
    <row r="7178" spans="3:65" ht="12" customHeight="1">
      <c r="C7178" s="63"/>
      <c r="AB7178" s="49"/>
      <c r="AF7178" s="44"/>
      <c r="AQ7178" s="44"/>
      <c r="AS7178" s="44"/>
      <c r="BM7178" s="44"/>
    </row>
    <row r="7179" spans="3:65" ht="12" customHeight="1">
      <c r="C7179" s="63"/>
      <c r="AB7179" s="49"/>
      <c r="AF7179" s="44"/>
      <c r="AQ7179" s="44"/>
      <c r="AS7179" s="44"/>
      <c r="BM7179" s="44"/>
    </row>
    <row r="7180" spans="3:65" ht="12" customHeight="1">
      <c r="C7180" s="63"/>
      <c r="AB7180" s="49"/>
      <c r="AF7180" s="44"/>
      <c r="AQ7180" s="44"/>
      <c r="AS7180" s="44"/>
      <c r="BM7180" s="44"/>
    </row>
    <row r="7181" spans="3:65" ht="12" customHeight="1">
      <c r="C7181" s="63"/>
      <c r="AB7181" s="49"/>
      <c r="AF7181" s="44"/>
      <c r="AQ7181" s="44"/>
      <c r="AS7181" s="44"/>
      <c r="BM7181" s="44"/>
    </row>
    <row r="7182" spans="3:65" ht="12" customHeight="1">
      <c r="C7182" s="63"/>
      <c r="AB7182" s="49"/>
      <c r="AF7182" s="44"/>
      <c r="AQ7182" s="44"/>
      <c r="AS7182" s="44"/>
      <c r="BM7182" s="44"/>
    </row>
    <row r="7183" spans="3:65" ht="12" customHeight="1">
      <c r="C7183" s="63"/>
      <c r="AB7183" s="49"/>
      <c r="AF7183" s="44"/>
      <c r="AQ7183" s="44"/>
      <c r="AS7183" s="44"/>
      <c r="BM7183" s="44"/>
    </row>
    <row r="7184" spans="3:65" ht="12" customHeight="1">
      <c r="C7184" s="63"/>
      <c r="AB7184" s="49"/>
      <c r="AF7184" s="44"/>
      <c r="AQ7184" s="44"/>
      <c r="AS7184" s="44"/>
      <c r="BM7184" s="44"/>
    </row>
    <row r="7185" spans="3:65" ht="12" customHeight="1">
      <c r="C7185" s="63"/>
      <c r="AB7185" s="49"/>
      <c r="AF7185" s="44"/>
      <c r="AQ7185" s="44"/>
      <c r="AS7185" s="44"/>
      <c r="BM7185" s="44"/>
    </row>
    <row r="7186" spans="3:65" ht="12" customHeight="1">
      <c r="C7186" s="63"/>
      <c r="AB7186" s="49"/>
      <c r="AF7186" s="44"/>
      <c r="AQ7186" s="44"/>
      <c r="AS7186" s="44"/>
      <c r="BM7186" s="44"/>
    </row>
    <row r="7187" spans="3:65" ht="12" customHeight="1">
      <c r="C7187" s="63"/>
      <c r="AB7187" s="49"/>
      <c r="AF7187" s="44"/>
      <c r="AQ7187" s="44"/>
      <c r="AS7187" s="44"/>
      <c r="BM7187" s="44"/>
    </row>
    <row r="7188" spans="3:65" ht="12" customHeight="1">
      <c r="C7188" s="63"/>
      <c r="AB7188" s="49"/>
      <c r="AF7188" s="44"/>
      <c r="AQ7188" s="44"/>
      <c r="AS7188" s="44"/>
      <c r="BM7188" s="44"/>
    </row>
    <row r="7189" spans="3:65" ht="12" customHeight="1">
      <c r="C7189" s="63"/>
      <c r="AB7189" s="49"/>
      <c r="AF7189" s="44"/>
      <c r="AQ7189" s="44"/>
      <c r="AS7189" s="44"/>
      <c r="BM7189" s="44"/>
    </row>
    <row r="7190" spans="3:65" ht="12" customHeight="1">
      <c r="C7190" s="63"/>
      <c r="AB7190" s="49"/>
      <c r="AF7190" s="44"/>
      <c r="AQ7190" s="44"/>
      <c r="AS7190" s="44"/>
      <c r="BM7190" s="44"/>
    </row>
    <row r="7191" spans="3:65" ht="12" customHeight="1">
      <c r="C7191" s="63"/>
      <c r="AB7191" s="49"/>
      <c r="AF7191" s="44"/>
      <c r="AQ7191" s="44"/>
      <c r="AS7191" s="44"/>
      <c r="BM7191" s="44"/>
    </row>
    <row r="7192" spans="3:65" ht="12" customHeight="1">
      <c r="C7192" s="63"/>
      <c r="AB7192" s="49"/>
      <c r="AF7192" s="44"/>
      <c r="AQ7192" s="44"/>
      <c r="AS7192" s="44"/>
      <c r="BM7192" s="44"/>
    </row>
    <row r="7193" spans="3:65" ht="12" customHeight="1">
      <c r="C7193" s="63"/>
      <c r="AB7193" s="49"/>
      <c r="AF7193" s="44"/>
      <c r="AQ7193" s="44"/>
      <c r="AS7193" s="44"/>
      <c r="BM7193" s="44"/>
    </row>
    <row r="7194" spans="3:65" ht="12" customHeight="1">
      <c r="C7194" s="63"/>
      <c r="AB7194" s="49"/>
      <c r="AF7194" s="44"/>
      <c r="AQ7194" s="44"/>
      <c r="AS7194" s="44"/>
      <c r="BM7194" s="44"/>
    </row>
    <row r="7195" spans="3:65" ht="12" customHeight="1">
      <c r="C7195" s="63"/>
      <c r="AB7195" s="49"/>
      <c r="AF7195" s="44"/>
      <c r="AQ7195" s="44"/>
      <c r="AS7195" s="44"/>
      <c r="BM7195" s="44"/>
    </row>
    <row r="7196" spans="3:65" ht="12" customHeight="1">
      <c r="C7196" s="63"/>
      <c r="AB7196" s="49"/>
      <c r="AF7196" s="44"/>
      <c r="AQ7196" s="44"/>
      <c r="AS7196" s="44"/>
      <c r="BM7196" s="44"/>
    </row>
    <row r="7197" spans="3:65" ht="12" customHeight="1">
      <c r="C7197" s="63"/>
      <c r="AB7197" s="49"/>
      <c r="AF7197" s="44"/>
      <c r="AQ7197" s="44"/>
      <c r="AS7197" s="44"/>
      <c r="BM7197" s="44"/>
    </row>
    <row r="7198" spans="3:65" ht="12" customHeight="1">
      <c r="C7198" s="63"/>
      <c r="AB7198" s="49"/>
      <c r="AF7198" s="44"/>
      <c r="AQ7198" s="44"/>
      <c r="AS7198" s="44"/>
      <c r="BM7198" s="44"/>
    </row>
    <row r="7199" spans="3:65" ht="12" customHeight="1">
      <c r="C7199" s="63"/>
      <c r="AB7199" s="49"/>
      <c r="AF7199" s="44"/>
      <c r="AQ7199" s="44"/>
      <c r="AS7199" s="44"/>
      <c r="BM7199" s="44"/>
    </row>
    <row r="7200" spans="3:65" ht="12" customHeight="1">
      <c r="C7200" s="63"/>
      <c r="AB7200" s="49"/>
      <c r="AF7200" s="44"/>
      <c r="AQ7200" s="44"/>
      <c r="AS7200" s="44"/>
      <c r="BM7200" s="44"/>
    </row>
    <row r="7201" spans="3:65" ht="12" customHeight="1">
      <c r="C7201" s="63"/>
      <c r="AB7201" s="49"/>
      <c r="AF7201" s="44"/>
      <c r="AQ7201" s="44"/>
      <c r="AS7201" s="44"/>
      <c r="BM7201" s="44"/>
    </row>
    <row r="7202" spans="3:65" ht="12" customHeight="1">
      <c r="C7202" s="63"/>
      <c r="AB7202" s="49"/>
      <c r="AF7202" s="44"/>
      <c r="AQ7202" s="44"/>
      <c r="AS7202" s="44"/>
      <c r="BM7202" s="44"/>
    </row>
    <row r="7203" spans="3:65" ht="12" customHeight="1">
      <c r="C7203" s="63"/>
      <c r="AB7203" s="49"/>
      <c r="AF7203" s="44"/>
      <c r="AQ7203" s="44"/>
      <c r="AS7203" s="44"/>
      <c r="BM7203" s="44"/>
    </row>
    <row r="7204" spans="3:65" ht="12" customHeight="1">
      <c r="C7204" s="63"/>
      <c r="AB7204" s="49"/>
      <c r="AF7204" s="44"/>
      <c r="AQ7204" s="44"/>
      <c r="AS7204" s="44"/>
      <c r="BM7204" s="44"/>
    </row>
    <row r="7205" spans="3:65" ht="12" customHeight="1">
      <c r="C7205" s="63"/>
      <c r="AB7205" s="49"/>
      <c r="AF7205" s="44"/>
      <c r="AQ7205" s="44"/>
      <c r="AS7205" s="44"/>
      <c r="BM7205" s="44"/>
    </row>
    <row r="7206" spans="3:65" ht="12" customHeight="1">
      <c r="C7206" s="63"/>
      <c r="AB7206" s="49"/>
      <c r="AF7206" s="44"/>
      <c r="AQ7206" s="44"/>
      <c r="AS7206" s="44"/>
      <c r="BM7206" s="44"/>
    </row>
    <row r="7207" spans="3:65" ht="12" customHeight="1">
      <c r="C7207" s="63"/>
      <c r="AB7207" s="49"/>
      <c r="AF7207" s="44"/>
      <c r="AQ7207" s="44"/>
      <c r="AS7207" s="44"/>
      <c r="BM7207" s="44"/>
    </row>
    <row r="7208" spans="3:65" ht="12" customHeight="1">
      <c r="C7208" s="63"/>
      <c r="AB7208" s="49"/>
      <c r="AF7208" s="44"/>
      <c r="AQ7208" s="44"/>
      <c r="AS7208" s="44"/>
      <c r="BM7208" s="44"/>
    </row>
    <row r="7209" spans="3:65" ht="12" customHeight="1">
      <c r="C7209" s="63"/>
      <c r="AB7209" s="49"/>
      <c r="AF7209" s="44"/>
      <c r="AQ7209" s="44"/>
      <c r="AS7209" s="44"/>
      <c r="BM7209" s="44"/>
    </row>
    <row r="7210" spans="3:65" ht="12" customHeight="1">
      <c r="C7210" s="63"/>
      <c r="AB7210" s="49"/>
      <c r="AF7210" s="44"/>
      <c r="AQ7210" s="44"/>
      <c r="AS7210" s="44"/>
      <c r="BM7210" s="44"/>
    </row>
    <row r="7211" spans="3:65" ht="12" customHeight="1">
      <c r="C7211" s="63"/>
      <c r="AB7211" s="49"/>
      <c r="AF7211" s="44"/>
      <c r="AQ7211" s="44"/>
      <c r="AS7211" s="44"/>
      <c r="BM7211" s="44"/>
    </row>
    <row r="7212" spans="3:65" ht="12" customHeight="1">
      <c r="C7212" s="63"/>
      <c r="AB7212" s="49"/>
      <c r="AF7212" s="44"/>
      <c r="AQ7212" s="44"/>
      <c r="AS7212" s="44"/>
      <c r="BM7212" s="44"/>
    </row>
    <row r="7213" spans="3:65" ht="12" customHeight="1">
      <c r="C7213" s="63"/>
      <c r="AB7213" s="49"/>
      <c r="AF7213" s="44"/>
      <c r="AQ7213" s="44"/>
      <c r="AS7213" s="44"/>
      <c r="BM7213" s="44"/>
    </row>
    <row r="7214" spans="3:65" ht="12" customHeight="1">
      <c r="C7214" s="63"/>
      <c r="AB7214" s="49"/>
      <c r="AF7214" s="44"/>
      <c r="AQ7214" s="44"/>
      <c r="AS7214" s="44"/>
      <c r="BM7214" s="44"/>
    </row>
    <row r="7215" spans="3:65" ht="12" customHeight="1">
      <c r="C7215" s="63"/>
      <c r="AB7215" s="49"/>
      <c r="AF7215" s="44"/>
      <c r="AQ7215" s="44"/>
      <c r="AS7215" s="44"/>
      <c r="BM7215" s="44"/>
    </row>
    <row r="7216" spans="3:65" ht="12" customHeight="1">
      <c r="C7216" s="63"/>
      <c r="AB7216" s="49"/>
      <c r="AF7216" s="44"/>
      <c r="AQ7216" s="44"/>
      <c r="AS7216" s="44"/>
      <c r="BM7216" s="44"/>
    </row>
    <row r="7217" spans="3:65" ht="12" customHeight="1">
      <c r="C7217" s="63"/>
      <c r="AB7217" s="49"/>
      <c r="AF7217" s="44"/>
      <c r="AQ7217" s="44"/>
      <c r="AS7217" s="44"/>
      <c r="BM7217" s="44"/>
    </row>
    <row r="7218" spans="3:65" ht="12" customHeight="1">
      <c r="C7218" s="63"/>
      <c r="AB7218" s="49"/>
      <c r="AF7218" s="44"/>
      <c r="AQ7218" s="44"/>
      <c r="AS7218" s="44"/>
      <c r="BM7218" s="44"/>
    </row>
    <row r="7219" spans="3:65" ht="12" customHeight="1">
      <c r="C7219" s="63"/>
      <c r="AB7219" s="49"/>
      <c r="AF7219" s="44"/>
      <c r="AQ7219" s="44"/>
      <c r="AS7219" s="44"/>
      <c r="BM7219" s="44"/>
    </row>
    <row r="7220" spans="3:65" ht="12" customHeight="1">
      <c r="C7220" s="63"/>
      <c r="AB7220" s="49"/>
      <c r="AF7220" s="44"/>
      <c r="AQ7220" s="44"/>
      <c r="AS7220" s="44"/>
      <c r="BM7220" s="44"/>
    </row>
    <row r="7221" spans="3:65" ht="12" customHeight="1">
      <c r="C7221" s="63"/>
      <c r="AB7221" s="49"/>
      <c r="AF7221" s="44"/>
      <c r="AQ7221" s="44"/>
      <c r="AS7221" s="44"/>
      <c r="BM7221" s="44"/>
    </row>
    <row r="7222" spans="3:65" ht="12" customHeight="1">
      <c r="C7222" s="63"/>
      <c r="AB7222" s="49"/>
      <c r="AF7222" s="44"/>
      <c r="AQ7222" s="44"/>
      <c r="AS7222" s="44"/>
      <c r="BM7222" s="44"/>
    </row>
    <row r="7223" spans="3:65" ht="12" customHeight="1">
      <c r="C7223" s="63"/>
      <c r="AB7223" s="49"/>
      <c r="AF7223" s="44"/>
      <c r="AQ7223" s="44"/>
      <c r="AS7223" s="44"/>
      <c r="BM7223" s="44"/>
    </row>
    <row r="7224" spans="3:65" ht="12" customHeight="1">
      <c r="C7224" s="63"/>
      <c r="AB7224" s="49"/>
      <c r="AF7224" s="44"/>
      <c r="AQ7224" s="44"/>
      <c r="AS7224" s="44"/>
      <c r="BM7224" s="44"/>
    </row>
    <row r="7225" spans="3:65" ht="12" customHeight="1">
      <c r="C7225" s="63"/>
      <c r="AB7225" s="49"/>
      <c r="AF7225" s="44"/>
      <c r="AQ7225" s="44"/>
      <c r="AS7225" s="44"/>
      <c r="BM7225" s="44"/>
    </row>
    <row r="7226" spans="3:65" ht="12" customHeight="1">
      <c r="C7226" s="63"/>
      <c r="AB7226" s="49"/>
      <c r="AF7226" s="44"/>
      <c r="AQ7226" s="44"/>
      <c r="AS7226" s="44"/>
      <c r="BM7226" s="44"/>
    </row>
    <row r="7227" spans="3:65" ht="12" customHeight="1">
      <c r="C7227" s="63"/>
      <c r="AB7227" s="49"/>
      <c r="AF7227" s="44"/>
      <c r="AQ7227" s="44"/>
      <c r="AS7227" s="44"/>
      <c r="BM7227" s="44"/>
    </row>
    <row r="7228" spans="3:65" ht="12" customHeight="1">
      <c r="C7228" s="63"/>
      <c r="AB7228" s="49"/>
      <c r="AF7228" s="44"/>
      <c r="AQ7228" s="44"/>
      <c r="AS7228" s="44"/>
      <c r="BM7228" s="44"/>
    </row>
    <row r="7229" spans="3:65" ht="12" customHeight="1">
      <c r="C7229" s="63"/>
      <c r="AB7229" s="49"/>
      <c r="AF7229" s="44"/>
      <c r="AQ7229" s="44"/>
      <c r="AS7229" s="44"/>
      <c r="BM7229" s="44"/>
    </row>
    <row r="7230" spans="3:65" ht="12" customHeight="1">
      <c r="C7230" s="63"/>
      <c r="AB7230" s="49"/>
      <c r="AF7230" s="44"/>
      <c r="AQ7230" s="44"/>
      <c r="AS7230" s="44"/>
      <c r="BM7230" s="44"/>
    </row>
    <row r="7231" spans="3:65" ht="12" customHeight="1">
      <c r="C7231" s="63"/>
      <c r="AB7231" s="49"/>
      <c r="AF7231" s="44"/>
      <c r="AQ7231" s="44"/>
      <c r="AS7231" s="44"/>
      <c r="BM7231" s="44"/>
    </row>
    <row r="7232" spans="3:65" ht="12" customHeight="1">
      <c r="C7232" s="63"/>
      <c r="AB7232" s="49"/>
      <c r="AF7232" s="44"/>
      <c r="AQ7232" s="44"/>
      <c r="AS7232" s="44"/>
      <c r="BM7232" s="44"/>
    </row>
    <row r="7233" spans="3:65" ht="12" customHeight="1">
      <c r="C7233" s="63"/>
      <c r="AB7233" s="49"/>
      <c r="AF7233" s="44"/>
      <c r="AQ7233" s="44"/>
      <c r="AS7233" s="44"/>
      <c r="BM7233" s="44"/>
    </row>
    <row r="7234" spans="3:65" ht="12" customHeight="1">
      <c r="C7234" s="63"/>
      <c r="AB7234" s="49"/>
      <c r="AF7234" s="44"/>
      <c r="AQ7234" s="44"/>
      <c r="AS7234" s="44"/>
      <c r="BM7234" s="44"/>
    </row>
    <row r="7235" spans="3:65" ht="12" customHeight="1">
      <c r="C7235" s="63"/>
      <c r="AB7235" s="49"/>
      <c r="AF7235" s="44"/>
      <c r="AQ7235" s="44"/>
      <c r="AS7235" s="44"/>
      <c r="BM7235" s="44"/>
    </row>
    <row r="7236" spans="3:65" ht="12" customHeight="1">
      <c r="C7236" s="63"/>
      <c r="AB7236" s="49"/>
      <c r="AF7236" s="44"/>
      <c r="AQ7236" s="44"/>
      <c r="AS7236" s="44"/>
      <c r="BM7236" s="44"/>
    </row>
    <row r="7237" spans="3:65" ht="12" customHeight="1">
      <c r="C7237" s="63"/>
      <c r="AB7237" s="49"/>
      <c r="AF7237" s="44"/>
      <c r="AQ7237" s="44"/>
      <c r="AS7237" s="44"/>
      <c r="BM7237" s="44"/>
    </row>
    <row r="7238" spans="3:65" ht="12" customHeight="1">
      <c r="C7238" s="63"/>
      <c r="AB7238" s="49"/>
      <c r="AF7238" s="44"/>
      <c r="AQ7238" s="44"/>
      <c r="AS7238" s="44"/>
      <c r="BM7238" s="44"/>
    </row>
    <row r="7239" spans="3:65" ht="12" customHeight="1">
      <c r="C7239" s="63"/>
      <c r="AB7239" s="49"/>
      <c r="AF7239" s="44"/>
      <c r="AQ7239" s="44"/>
      <c r="AS7239" s="44"/>
      <c r="BM7239" s="44"/>
    </row>
    <row r="7240" spans="3:65" ht="12" customHeight="1">
      <c r="C7240" s="63"/>
      <c r="AB7240" s="49"/>
      <c r="AF7240" s="44"/>
      <c r="AQ7240" s="44"/>
      <c r="AS7240" s="44"/>
      <c r="BM7240" s="44"/>
    </row>
    <row r="7241" spans="3:65" ht="12" customHeight="1">
      <c r="C7241" s="63"/>
      <c r="AB7241" s="49"/>
      <c r="AF7241" s="44"/>
      <c r="AQ7241" s="44"/>
      <c r="AS7241" s="44"/>
      <c r="BM7241" s="44"/>
    </row>
    <row r="7242" spans="3:65" ht="12" customHeight="1">
      <c r="C7242" s="63"/>
      <c r="AB7242" s="49"/>
      <c r="AF7242" s="44"/>
      <c r="AQ7242" s="44"/>
      <c r="AS7242" s="44"/>
      <c r="BM7242" s="44"/>
    </row>
    <row r="7243" spans="3:65" ht="12" customHeight="1">
      <c r="C7243" s="63"/>
      <c r="AB7243" s="49"/>
      <c r="AF7243" s="44"/>
      <c r="AQ7243" s="44"/>
      <c r="AS7243" s="44"/>
      <c r="BM7243" s="44"/>
    </row>
    <row r="7244" spans="3:65" ht="12" customHeight="1">
      <c r="C7244" s="63"/>
      <c r="AB7244" s="49"/>
      <c r="AF7244" s="44"/>
      <c r="AQ7244" s="44"/>
      <c r="AS7244" s="44"/>
      <c r="BM7244" s="44"/>
    </row>
    <row r="7245" spans="3:65" ht="12" customHeight="1">
      <c r="C7245" s="63"/>
      <c r="AB7245" s="49"/>
      <c r="AF7245" s="44"/>
      <c r="AQ7245" s="44"/>
      <c r="AS7245" s="44"/>
      <c r="BM7245" s="44"/>
    </row>
    <row r="7246" spans="3:65" ht="12" customHeight="1">
      <c r="C7246" s="63"/>
      <c r="AB7246" s="49"/>
      <c r="AF7246" s="44"/>
      <c r="AQ7246" s="44"/>
      <c r="AS7246" s="44"/>
      <c r="BM7246" s="44"/>
    </row>
    <row r="7247" spans="3:65" ht="12" customHeight="1">
      <c r="C7247" s="63"/>
      <c r="AB7247" s="49"/>
      <c r="AF7247" s="44"/>
      <c r="AQ7247" s="44"/>
      <c r="AS7247" s="44"/>
      <c r="BM7247" s="44"/>
    </row>
    <row r="7248" spans="3:65" ht="12" customHeight="1">
      <c r="C7248" s="63"/>
      <c r="AB7248" s="49"/>
      <c r="AF7248" s="44"/>
      <c r="AQ7248" s="44"/>
      <c r="AS7248" s="44"/>
      <c r="BM7248" s="44"/>
    </row>
    <row r="7249" spans="3:65" ht="12" customHeight="1">
      <c r="C7249" s="63"/>
      <c r="AB7249" s="49"/>
      <c r="AF7249" s="44"/>
      <c r="AQ7249" s="44"/>
      <c r="AS7249" s="44"/>
      <c r="BM7249" s="44"/>
    </row>
    <row r="7250" spans="3:65" ht="12" customHeight="1">
      <c r="C7250" s="63"/>
      <c r="AB7250" s="49"/>
      <c r="AF7250" s="44"/>
      <c r="AQ7250" s="44"/>
      <c r="AS7250" s="44"/>
      <c r="BM7250" s="44"/>
    </row>
    <row r="7251" spans="3:65" ht="12" customHeight="1">
      <c r="C7251" s="63"/>
      <c r="AB7251" s="49"/>
      <c r="AF7251" s="44"/>
      <c r="AQ7251" s="44"/>
      <c r="AS7251" s="44"/>
      <c r="BM7251" s="44"/>
    </row>
    <row r="7252" spans="3:65" ht="12" customHeight="1">
      <c r="C7252" s="63"/>
      <c r="AB7252" s="49"/>
      <c r="AF7252" s="44"/>
      <c r="AQ7252" s="44"/>
      <c r="AS7252" s="44"/>
      <c r="BM7252" s="44"/>
    </row>
    <row r="7253" spans="3:65" ht="12" customHeight="1">
      <c r="C7253" s="63"/>
      <c r="AB7253" s="49"/>
      <c r="AF7253" s="44"/>
      <c r="AQ7253" s="44"/>
      <c r="AS7253" s="44"/>
      <c r="BM7253" s="44"/>
    </row>
    <row r="7254" spans="3:65" ht="12" customHeight="1">
      <c r="C7254" s="63"/>
      <c r="AB7254" s="49"/>
      <c r="AF7254" s="44"/>
      <c r="AQ7254" s="44"/>
      <c r="AS7254" s="44"/>
      <c r="BM7254" s="44"/>
    </row>
    <row r="7255" spans="3:65" ht="12" customHeight="1">
      <c r="C7255" s="63"/>
      <c r="AB7255" s="49"/>
      <c r="AF7255" s="44"/>
      <c r="AQ7255" s="44"/>
      <c r="AS7255" s="44"/>
      <c r="BM7255" s="44"/>
    </row>
    <row r="7256" spans="3:65" ht="12" customHeight="1">
      <c r="C7256" s="63"/>
      <c r="AB7256" s="49"/>
      <c r="AF7256" s="44"/>
      <c r="AQ7256" s="44"/>
      <c r="AS7256" s="44"/>
      <c r="BM7256" s="44"/>
    </row>
    <row r="7257" spans="3:65" ht="12" customHeight="1">
      <c r="C7257" s="63"/>
      <c r="AB7257" s="49"/>
      <c r="AF7257" s="44"/>
      <c r="AQ7257" s="44"/>
      <c r="AS7257" s="44"/>
      <c r="BM7257" s="44"/>
    </row>
    <row r="7258" spans="3:65" ht="12" customHeight="1">
      <c r="C7258" s="63"/>
      <c r="AB7258" s="49"/>
      <c r="AF7258" s="44"/>
      <c r="AQ7258" s="44"/>
      <c r="AS7258" s="44"/>
      <c r="BM7258" s="44"/>
    </row>
    <row r="7259" spans="3:65" ht="12" customHeight="1">
      <c r="C7259" s="63"/>
      <c r="AB7259" s="49"/>
      <c r="AF7259" s="44"/>
      <c r="AQ7259" s="44"/>
      <c r="AS7259" s="44"/>
      <c r="BM7259" s="44"/>
    </row>
    <row r="7260" spans="3:65" ht="12" customHeight="1">
      <c r="C7260" s="63"/>
      <c r="AB7260" s="49"/>
      <c r="AF7260" s="44"/>
      <c r="AQ7260" s="44"/>
      <c r="AS7260" s="44"/>
      <c r="BM7260" s="44"/>
    </row>
    <row r="7261" spans="3:65" ht="12" customHeight="1">
      <c r="C7261" s="63"/>
      <c r="AB7261" s="49"/>
      <c r="AF7261" s="44"/>
      <c r="AQ7261" s="44"/>
      <c r="AS7261" s="44"/>
      <c r="BM7261" s="44"/>
    </row>
    <row r="7262" spans="3:65" ht="12" customHeight="1">
      <c r="C7262" s="63"/>
      <c r="AB7262" s="49"/>
      <c r="AF7262" s="44"/>
      <c r="AQ7262" s="44"/>
      <c r="AS7262" s="44"/>
      <c r="BM7262" s="44"/>
    </row>
    <row r="7263" spans="3:65" ht="12" customHeight="1">
      <c r="C7263" s="63"/>
      <c r="AB7263" s="49"/>
      <c r="AF7263" s="44"/>
      <c r="AQ7263" s="44"/>
      <c r="AS7263" s="44"/>
      <c r="BM7263" s="44"/>
    </row>
    <row r="7264" spans="3:65" ht="12" customHeight="1">
      <c r="C7264" s="63"/>
      <c r="AB7264" s="49"/>
      <c r="AF7264" s="44"/>
      <c r="AQ7264" s="44"/>
      <c r="AS7264" s="44"/>
      <c r="BM7264" s="44"/>
    </row>
    <row r="7265" spans="3:65" ht="12" customHeight="1">
      <c r="C7265" s="63"/>
      <c r="AB7265" s="49"/>
      <c r="AF7265" s="44"/>
      <c r="AQ7265" s="44"/>
      <c r="AS7265" s="44"/>
      <c r="BM7265" s="44"/>
    </row>
    <row r="7266" spans="3:65" ht="12" customHeight="1">
      <c r="C7266" s="63"/>
      <c r="AB7266" s="49"/>
      <c r="AF7266" s="44"/>
      <c r="AQ7266" s="44"/>
      <c r="AS7266" s="44"/>
      <c r="BM7266" s="44"/>
    </row>
    <row r="7267" spans="3:65" ht="12" customHeight="1">
      <c r="C7267" s="63"/>
      <c r="AB7267" s="49"/>
      <c r="AF7267" s="44"/>
      <c r="AQ7267" s="44"/>
      <c r="AS7267" s="44"/>
      <c r="BM7267" s="44"/>
    </row>
    <row r="7268" spans="3:65" ht="12" customHeight="1">
      <c r="C7268" s="63"/>
      <c r="AB7268" s="49"/>
      <c r="AF7268" s="44"/>
      <c r="AQ7268" s="44"/>
      <c r="AS7268" s="44"/>
      <c r="BM7268" s="44"/>
    </row>
    <row r="7269" spans="3:65" ht="12" customHeight="1">
      <c r="C7269" s="63"/>
      <c r="AB7269" s="49"/>
      <c r="AF7269" s="44"/>
      <c r="AQ7269" s="44"/>
      <c r="AS7269" s="44"/>
      <c r="BM7269" s="44"/>
    </row>
    <row r="7270" spans="3:65" ht="12" customHeight="1">
      <c r="C7270" s="63"/>
      <c r="AB7270" s="49"/>
      <c r="AF7270" s="44"/>
      <c r="AQ7270" s="44"/>
      <c r="AS7270" s="44"/>
      <c r="BM7270" s="44"/>
    </row>
    <row r="7271" spans="3:65" ht="12" customHeight="1">
      <c r="C7271" s="63"/>
      <c r="AB7271" s="49"/>
      <c r="AF7271" s="44"/>
      <c r="AQ7271" s="44"/>
      <c r="AS7271" s="44"/>
      <c r="BM7271" s="44"/>
    </row>
    <row r="7272" spans="3:65" ht="12" customHeight="1">
      <c r="C7272" s="63"/>
      <c r="AB7272" s="49"/>
      <c r="AF7272" s="44"/>
      <c r="AQ7272" s="44"/>
      <c r="AS7272" s="44"/>
      <c r="BM7272" s="44"/>
    </row>
    <row r="7273" spans="3:65" ht="12" customHeight="1">
      <c r="C7273" s="63"/>
      <c r="AB7273" s="49"/>
      <c r="AF7273" s="44"/>
      <c r="AQ7273" s="44"/>
      <c r="AS7273" s="44"/>
      <c r="BM7273" s="44"/>
    </row>
    <row r="7274" spans="3:65" ht="12" customHeight="1">
      <c r="C7274" s="63"/>
      <c r="AB7274" s="49"/>
      <c r="AF7274" s="44"/>
      <c r="AQ7274" s="44"/>
      <c r="AS7274" s="44"/>
      <c r="BM7274" s="44"/>
    </row>
    <row r="7275" spans="3:65" ht="12" customHeight="1">
      <c r="C7275" s="63"/>
      <c r="AB7275" s="49"/>
      <c r="AF7275" s="44"/>
      <c r="AQ7275" s="44"/>
      <c r="AS7275" s="44"/>
      <c r="BM7275" s="44"/>
    </row>
    <row r="7276" spans="3:65" ht="12" customHeight="1">
      <c r="C7276" s="63"/>
      <c r="AB7276" s="49"/>
      <c r="AF7276" s="44"/>
      <c r="AQ7276" s="44"/>
      <c r="AS7276" s="44"/>
      <c r="BM7276" s="44"/>
    </row>
    <row r="7277" spans="3:65" ht="12" customHeight="1">
      <c r="C7277" s="63"/>
      <c r="AB7277" s="49"/>
      <c r="AF7277" s="44"/>
      <c r="AQ7277" s="44"/>
      <c r="AS7277" s="44"/>
      <c r="BM7277" s="44"/>
    </row>
    <row r="7278" spans="3:65" ht="12" customHeight="1">
      <c r="C7278" s="63"/>
      <c r="AB7278" s="49"/>
      <c r="AF7278" s="44"/>
      <c r="AQ7278" s="44"/>
      <c r="AS7278" s="44"/>
      <c r="BM7278" s="44"/>
    </row>
    <row r="7279" spans="3:65" ht="12" customHeight="1">
      <c r="C7279" s="63"/>
      <c r="AB7279" s="49"/>
      <c r="AF7279" s="44"/>
      <c r="AQ7279" s="44"/>
      <c r="AS7279" s="44"/>
      <c r="BM7279" s="44"/>
    </row>
    <row r="7280" spans="3:65" ht="12" customHeight="1">
      <c r="C7280" s="63"/>
      <c r="AB7280" s="49"/>
      <c r="AF7280" s="44"/>
      <c r="AQ7280" s="44"/>
      <c r="AS7280" s="44"/>
      <c r="BM7280" s="44"/>
    </row>
    <row r="7281" spans="3:65" ht="12" customHeight="1">
      <c r="C7281" s="63"/>
      <c r="AB7281" s="49"/>
      <c r="AF7281" s="44"/>
      <c r="AQ7281" s="44"/>
      <c r="AS7281" s="44"/>
      <c r="BM7281" s="44"/>
    </row>
    <row r="7282" spans="3:65" ht="12" customHeight="1">
      <c r="C7282" s="63"/>
      <c r="AB7282" s="49"/>
      <c r="AF7282" s="44"/>
      <c r="AQ7282" s="44"/>
      <c r="AS7282" s="44"/>
      <c r="BM7282" s="44"/>
    </row>
    <row r="7283" spans="3:65" ht="12" customHeight="1">
      <c r="C7283" s="63"/>
      <c r="AB7283" s="49"/>
      <c r="AF7283" s="44"/>
      <c r="AQ7283" s="44"/>
      <c r="AS7283" s="44"/>
      <c r="BM7283" s="44"/>
    </row>
    <row r="7284" spans="3:65" ht="12" customHeight="1">
      <c r="C7284" s="63"/>
      <c r="AB7284" s="49"/>
      <c r="AF7284" s="44"/>
      <c r="AQ7284" s="44"/>
      <c r="AS7284" s="44"/>
      <c r="BM7284" s="44"/>
    </row>
    <row r="7285" spans="3:65" ht="12" customHeight="1">
      <c r="C7285" s="63"/>
      <c r="AB7285" s="49"/>
      <c r="AF7285" s="44"/>
      <c r="AQ7285" s="44"/>
      <c r="AS7285" s="44"/>
      <c r="BM7285" s="44"/>
    </row>
    <row r="7286" spans="3:65" ht="12" customHeight="1">
      <c r="C7286" s="63"/>
      <c r="AB7286" s="49"/>
      <c r="AF7286" s="44"/>
      <c r="AQ7286" s="44"/>
      <c r="AS7286" s="44"/>
      <c r="BM7286" s="44"/>
    </row>
    <row r="7287" spans="3:65" ht="12" customHeight="1">
      <c r="C7287" s="63"/>
      <c r="AB7287" s="49"/>
      <c r="AF7287" s="44"/>
      <c r="AQ7287" s="44"/>
      <c r="AS7287" s="44"/>
      <c r="BM7287" s="44"/>
    </row>
    <row r="7288" spans="3:65" ht="12" customHeight="1">
      <c r="C7288" s="63"/>
      <c r="AB7288" s="49"/>
      <c r="AF7288" s="44"/>
      <c r="AQ7288" s="44"/>
      <c r="AS7288" s="44"/>
      <c r="BM7288" s="44"/>
    </row>
    <row r="7289" spans="3:65" ht="12" customHeight="1">
      <c r="C7289" s="63"/>
      <c r="AB7289" s="49"/>
      <c r="AF7289" s="44"/>
      <c r="AQ7289" s="44"/>
      <c r="AS7289" s="44"/>
      <c r="BM7289" s="44"/>
    </row>
    <row r="7290" spans="3:65" ht="12" customHeight="1">
      <c r="C7290" s="63"/>
      <c r="AB7290" s="49"/>
      <c r="AF7290" s="44"/>
      <c r="AQ7290" s="44"/>
      <c r="AS7290" s="44"/>
      <c r="BM7290" s="44"/>
    </row>
    <row r="7291" spans="3:65" ht="12" customHeight="1">
      <c r="C7291" s="63"/>
      <c r="AB7291" s="49"/>
      <c r="AF7291" s="44"/>
      <c r="AQ7291" s="44"/>
      <c r="AS7291" s="44"/>
      <c r="BM7291" s="44"/>
    </row>
    <row r="7292" spans="3:65" ht="12" customHeight="1">
      <c r="C7292" s="63"/>
      <c r="AB7292" s="49"/>
      <c r="AF7292" s="44"/>
      <c r="AQ7292" s="44"/>
      <c r="AS7292" s="44"/>
      <c r="BM7292" s="44"/>
    </row>
    <row r="7293" spans="3:65" ht="12" customHeight="1">
      <c r="C7293" s="63"/>
      <c r="AB7293" s="49"/>
      <c r="AF7293" s="44"/>
      <c r="AQ7293" s="44"/>
      <c r="AS7293" s="44"/>
      <c r="BM7293" s="44"/>
    </row>
    <row r="7294" spans="3:65" ht="12" customHeight="1">
      <c r="C7294" s="63"/>
      <c r="AB7294" s="49"/>
      <c r="AF7294" s="44"/>
      <c r="AQ7294" s="44"/>
      <c r="AS7294" s="44"/>
      <c r="BM7294" s="44"/>
    </row>
    <row r="7295" spans="3:65" ht="12" customHeight="1">
      <c r="C7295" s="63"/>
      <c r="AB7295" s="49"/>
      <c r="AF7295" s="44"/>
      <c r="AQ7295" s="44"/>
      <c r="AS7295" s="44"/>
      <c r="BM7295" s="44"/>
    </row>
    <row r="7296" spans="3:65" ht="12" customHeight="1">
      <c r="C7296" s="63"/>
      <c r="AB7296" s="49"/>
      <c r="AF7296" s="44"/>
      <c r="AQ7296" s="44"/>
      <c r="AS7296" s="44"/>
      <c r="BM7296" s="44"/>
    </row>
    <row r="7297" spans="3:65" ht="12" customHeight="1">
      <c r="C7297" s="63"/>
      <c r="AB7297" s="49"/>
      <c r="AF7297" s="44"/>
      <c r="AQ7297" s="44"/>
      <c r="AS7297" s="44"/>
      <c r="BM7297" s="44"/>
    </row>
    <row r="7298" spans="3:65" ht="12" customHeight="1">
      <c r="C7298" s="63"/>
      <c r="AB7298" s="49"/>
      <c r="AF7298" s="44"/>
      <c r="AQ7298" s="44"/>
      <c r="AS7298" s="44"/>
      <c r="BM7298" s="44"/>
    </row>
    <row r="7299" spans="3:65" ht="12" customHeight="1">
      <c r="C7299" s="63"/>
      <c r="AB7299" s="49"/>
      <c r="AF7299" s="44"/>
      <c r="AQ7299" s="44"/>
      <c r="AS7299" s="44"/>
      <c r="BM7299" s="44"/>
    </row>
    <row r="7300" spans="3:65" ht="12" customHeight="1">
      <c r="C7300" s="63"/>
      <c r="AB7300" s="49"/>
      <c r="AF7300" s="44"/>
      <c r="AQ7300" s="44"/>
      <c r="AS7300" s="44"/>
      <c r="BM7300" s="44"/>
    </row>
    <row r="7301" spans="3:65" ht="12" customHeight="1">
      <c r="C7301" s="63"/>
      <c r="AB7301" s="49"/>
      <c r="AF7301" s="44"/>
      <c r="AQ7301" s="44"/>
      <c r="AS7301" s="44"/>
      <c r="BM7301" s="44"/>
    </row>
    <row r="7302" spans="3:65" ht="12" customHeight="1">
      <c r="C7302" s="63"/>
      <c r="AB7302" s="49"/>
      <c r="AF7302" s="44"/>
      <c r="AQ7302" s="44"/>
      <c r="AS7302" s="44"/>
      <c r="BM7302" s="44"/>
    </row>
    <row r="7303" spans="3:65" ht="12" customHeight="1">
      <c r="C7303" s="63"/>
      <c r="AB7303" s="49"/>
      <c r="AF7303" s="44"/>
      <c r="AQ7303" s="44"/>
      <c r="AS7303" s="44"/>
      <c r="BM7303" s="44"/>
    </row>
    <row r="7304" spans="3:65" ht="12" customHeight="1">
      <c r="C7304" s="63"/>
      <c r="AB7304" s="49"/>
      <c r="AF7304" s="44"/>
      <c r="AQ7304" s="44"/>
      <c r="AS7304" s="44"/>
      <c r="BM7304" s="44"/>
    </row>
    <row r="7305" spans="3:65" ht="12" customHeight="1">
      <c r="C7305" s="63"/>
      <c r="AB7305" s="49"/>
      <c r="AF7305" s="44"/>
      <c r="AQ7305" s="44"/>
      <c r="AS7305" s="44"/>
      <c r="BM7305" s="44"/>
    </row>
    <row r="7306" spans="3:65" ht="12" customHeight="1">
      <c r="C7306" s="63"/>
      <c r="AB7306" s="49"/>
      <c r="AF7306" s="44"/>
      <c r="AQ7306" s="44"/>
      <c r="AS7306" s="44"/>
      <c r="BM7306" s="44"/>
    </row>
    <row r="7307" spans="3:65" ht="12" customHeight="1">
      <c r="C7307" s="63"/>
      <c r="AB7307" s="49"/>
      <c r="AF7307" s="44"/>
      <c r="AQ7307" s="44"/>
      <c r="AS7307" s="44"/>
      <c r="BM7307" s="44"/>
    </row>
    <row r="7308" spans="3:65" ht="12" customHeight="1">
      <c r="C7308" s="63"/>
      <c r="AB7308" s="49"/>
      <c r="AF7308" s="44"/>
      <c r="AQ7308" s="44"/>
      <c r="AS7308" s="44"/>
      <c r="BM7308" s="44"/>
    </row>
    <row r="7309" spans="3:65" ht="12" customHeight="1">
      <c r="C7309" s="63"/>
      <c r="AB7309" s="49"/>
      <c r="AF7309" s="44"/>
      <c r="AQ7309" s="44"/>
      <c r="AS7309" s="44"/>
      <c r="BM7309" s="44"/>
    </row>
    <row r="7310" spans="3:65" ht="12" customHeight="1">
      <c r="C7310" s="63"/>
      <c r="AB7310" s="49"/>
      <c r="AF7310" s="44"/>
      <c r="AQ7310" s="44"/>
      <c r="AS7310" s="44"/>
      <c r="BM7310" s="44"/>
    </row>
    <row r="7311" spans="3:65" ht="12" customHeight="1">
      <c r="C7311" s="63"/>
      <c r="AB7311" s="49"/>
      <c r="AF7311" s="44"/>
      <c r="AQ7311" s="44"/>
      <c r="AS7311" s="44"/>
      <c r="BM7311" s="44"/>
    </row>
    <row r="7312" spans="3:65" ht="12" customHeight="1">
      <c r="C7312" s="63"/>
      <c r="AB7312" s="49"/>
      <c r="AF7312" s="44"/>
      <c r="AQ7312" s="44"/>
      <c r="AS7312" s="44"/>
      <c r="BM7312" s="44"/>
    </row>
    <row r="7313" spans="3:65" ht="12" customHeight="1">
      <c r="C7313" s="63"/>
      <c r="AB7313" s="49"/>
      <c r="AF7313" s="44"/>
      <c r="AQ7313" s="44"/>
      <c r="AS7313" s="44"/>
      <c r="BM7313" s="44"/>
    </row>
    <row r="7314" spans="3:65" ht="12" customHeight="1">
      <c r="C7314" s="63"/>
      <c r="AB7314" s="49"/>
      <c r="AF7314" s="44"/>
      <c r="AQ7314" s="44"/>
      <c r="AS7314" s="44"/>
      <c r="BM7314" s="44"/>
    </row>
    <row r="7315" spans="3:65" ht="12" customHeight="1">
      <c r="C7315" s="63"/>
      <c r="AB7315" s="49"/>
      <c r="AF7315" s="44"/>
      <c r="AQ7315" s="44"/>
      <c r="AS7315" s="44"/>
      <c r="BM7315" s="44"/>
    </row>
    <row r="7316" spans="3:65" ht="12" customHeight="1">
      <c r="C7316" s="63"/>
      <c r="AB7316" s="49"/>
      <c r="AF7316" s="44"/>
      <c r="AQ7316" s="44"/>
      <c r="AS7316" s="44"/>
      <c r="BM7316" s="44"/>
    </row>
    <row r="7317" spans="3:65" ht="12" customHeight="1">
      <c r="C7317" s="63"/>
      <c r="AB7317" s="49"/>
      <c r="AF7317" s="44"/>
      <c r="AQ7317" s="44"/>
      <c r="AS7317" s="44"/>
      <c r="BM7317" s="44"/>
    </row>
    <row r="7318" spans="3:65" ht="12" customHeight="1">
      <c r="C7318" s="63"/>
      <c r="AB7318" s="49"/>
      <c r="AF7318" s="44"/>
      <c r="AQ7318" s="44"/>
      <c r="AS7318" s="44"/>
      <c r="BM7318" s="44"/>
    </row>
    <row r="7319" spans="3:65" ht="12" customHeight="1">
      <c r="C7319" s="63"/>
      <c r="AB7319" s="49"/>
      <c r="AF7319" s="44"/>
      <c r="AQ7319" s="44"/>
      <c r="AS7319" s="44"/>
      <c r="BM7319" s="44"/>
    </row>
    <row r="7320" spans="3:65" ht="12" customHeight="1">
      <c r="C7320" s="63"/>
      <c r="AB7320" s="49"/>
      <c r="AF7320" s="44"/>
      <c r="AQ7320" s="44"/>
      <c r="AS7320" s="44"/>
      <c r="BM7320" s="44"/>
    </row>
    <row r="7321" spans="3:65" ht="12" customHeight="1">
      <c r="C7321" s="63"/>
      <c r="AB7321" s="49"/>
      <c r="AF7321" s="44"/>
      <c r="AQ7321" s="44"/>
      <c r="AS7321" s="44"/>
      <c r="BM7321" s="44"/>
    </row>
    <row r="7322" spans="3:65" ht="12" customHeight="1">
      <c r="C7322" s="63"/>
      <c r="AB7322" s="49"/>
      <c r="AF7322" s="44"/>
      <c r="AQ7322" s="44"/>
      <c r="AS7322" s="44"/>
      <c r="BM7322" s="44"/>
    </row>
    <row r="7323" spans="3:65" ht="12" customHeight="1">
      <c r="C7323" s="63"/>
      <c r="AB7323" s="49"/>
      <c r="AF7323" s="44"/>
      <c r="AQ7323" s="44"/>
      <c r="AS7323" s="44"/>
      <c r="BM7323" s="44"/>
    </row>
    <row r="7324" spans="3:65" ht="12" customHeight="1">
      <c r="C7324" s="63"/>
      <c r="AB7324" s="49"/>
      <c r="AF7324" s="44"/>
      <c r="AQ7324" s="44"/>
      <c r="AS7324" s="44"/>
      <c r="BM7324" s="44"/>
    </row>
    <row r="7325" spans="3:65" ht="12" customHeight="1">
      <c r="C7325" s="63"/>
      <c r="AB7325" s="49"/>
      <c r="AF7325" s="44"/>
      <c r="AQ7325" s="44"/>
      <c r="AS7325" s="44"/>
      <c r="BM7325" s="44"/>
    </row>
    <row r="7326" spans="3:65" ht="12" customHeight="1">
      <c r="C7326" s="63"/>
      <c r="AB7326" s="49"/>
      <c r="AF7326" s="44"/>
      <c r="AQ7326" s="44"/>
      <c r="AS7326" s="44"/>
      <c r="BM7326" s="44"/>
    </row>
    <row r="7327" spans="3:65" ht="12" customHeight="1">
      <c r="C7327" s="63"/>
      <c r="AB7327" s="49"/>
      <c r="AF7327" s="44"/>
      <c r="AQ7327" s="44"/>
      <c r="AS7327" s="44"/>
      <c r="BM7327" s="44"/>
    </row>
    <row r="7328" spans="3:65" ht="12" customHeight="1">
      <c r="C7328" s="63"/>
      <c r="AB7328" s="49"/>
      <c r="AF7328" s="44"/>
      <c r="AQ7328" s="44"/>
      <c r="AS7328" s="44"/>
      <c r="BM7328" s="44"/>
    </row>
    <row r="7329" spans="3:65" ht="12" customHeight="1">
      <c r="C7329" s="63"/>
      <c r="AB7329" s="49"/>
      <c r="AF7329" s="44"/>
      <c r="AQ7329" s="44"/>
      <c r="AS7329" s="44"/>
      <c r="BM7329" s="44"/>
    </row>
    <row r="7330" spans="3:65" ht="12" customHeight="1">
      <c r="C7330" s="63"/>
      <c r="AB7330" s="49"/>
      <c r="AF7330" s="44"/>
      <c r="AQ7330" s="44"/>
      <c r="AS7330" s="44"/>
      <c r="BM7330" s="44"/>
    </row>
    <row r="7331" spans="3:65" ht="12" customHeight="1">
      <c r="C7331" s="63"/>
      <c r="AB7331" s="49"/>
      <c r="AF7331" s="44"/>
      <c r="AQ7331" s="44"/>
      <c r="AS7331" s="44"/>
      <c r="BM7331" s="44"/>
    </row>
    <row r="7332" spans="3:65" ht="12" customHeight="1">
      <c r="C7332" s="63"/>
      <c r="AB7332" s="49"/>
      <c r="AF7332" s="44"/>
      <c r="AQ7332" s="44"/>
      <c r="AS7332" s="44"/>
      <c r="BM7332" s="44"/>
    </row>
    <row r="7333" spans="3:65" ht="12" customHeight="1">
      <c r="C7333" s="63"/>
      <c r="AB7333" s="49"/>
      <c r="AF7333" s="44"/>
      <c r="AQ7333" s="44"/>
      <c r="AS7333" s="44"/>
      <c r="BM7333" s="44"/>
    </row>
    <row r="7334" spans="3:65" ht="12" customHeight="1">
      <c r="C7334" s="63"/>
      <c r="AB7334" s="49"/>
      <c r="AF7334" s="44"/>
      <c r="AQ7334" s="44"/>
      <c r="AS7334" s="44"/>
      <c r="BM7334" s="44"/>
    </row>
    <row r="7335" spans="3:65" ht="12" customHeight="1">
      <c r="C7335" s="63"/>
      <c r="AB7335" s="49"/>
      <c r="AF7335" s="44"/>
      <c r="AQ7335" s="44"/>
      <c r="AS7335" s="44"/>
      <c r="BM7335" s="44"/>
    </row>
    <row r="7336" spans="3:65" ht="12" customHeight="1">
      <c r="C7336" s="63"/>
      <c r="AB7336" s="49"/>
      <c r="AF7336" s="44"/>
      <c r="AQ7336" s="44"/>
      <c r="AS7336" s="44"/>
      <c r="BM7336" s="44"/>
    </row>
    <row r="7337" spans="3:65" ht="12" customHeight="1">
      <c r="C7337" s="63"/>
      <c r="AB7337" s="49"/>
      <c r="AF7337" s="44"/>
      <c r="AQ7337" s="44"/>
      <c r="AS7337" s="44"/>
      <c r="BM7337" s="44"/>
    </row>
    <row r="7338" spans="3:65" ht="12" customHeight="1">
      <c r="C7338" s="63"/>
      <c r="AB7338" s="49"/>
      <c r="AF7338" s="44"/>
      <c r="AQ7338" s="44"/>
      <c r="AS7338" s="44"/>
      <c r="BM7338" s="44"/>
    </row>
    <row r="7339" spans="3:65" ht="12" customHeight="1">
      <c r="C7339" s="63"/>
      <c r="AB7339" s="49"/>
      <c r="AF7339" s="44"/>
      <c r="AQ7339" s="44"/>
      <c r="AS7339" s="44"/>
      <c r="BM7339" s="44"/>
    </row>
    <row r="7340" spans="3:65" ht="12" customHeight="1">
      <c r="C7340" s="63"/>
      <c r="AB7340" s="49"/>
      <c r="AF7340" s="44"/>
      <c r="AQ7340" s="44"/>
      <c r="AS7340" s="44"/>
      <c r="BM7340" s="44"/>
    </row>
    <row r="7341" spans="3:65" ht="12" customHeight="1">
      <c r="C7341" s="63"/>
      <c r="AB7341" s="49"/>
      <c r="AF7341" s="44"/>
      <c r="AQ7341" s="44"/>
      <c r="AS7341" s="44"/>
      <c r="BM7341" s="44"/>
    </row>
    <row r="7342" spans="3:65" ht="12" customHeight="1">
      <c r="C7342" s="63"/>
      <c r="AB7342" s="49"/>
      <c r="AF7342" s="44"/>
      <c r="AQ7342" s="44"/>
      <c r="AS7342" s="44"/>
      <c r="BM7342" s="44"/>
    </row>
    <row r="7343" spans="3:65" ht="12" customHeight="1">
      <c r="C7343" s="63"/>
      <c r="AB7343" s="49"/>
      <c r="AF7343" s="44"/>
      <c r="AQ7343" s="44"/>
      <c r="AS7343" s="44"/>
      <c r="BM7343" s="44"/>
    </row>
    <row r="7344" spans="3:65" ht="12" customHeight="1">
      <c r="C7344" s="63"/>
      <c r="AB7344" s="49"/>
      <c r="AF7344" s="44"/>
      <c r="AQ7344" s="44"/>
      <c r="AS7344" s="44"/>
      <c r="BM7344" s="44"/>
    </row>
    <row r="7345" spans="3:65" ht="12" customHeight="1">
      <c r="C7345" s="63"/>
      <c r="AB7345" s="49"/>
      <c r="AF7345" s="44"/>
      <c r="AQ7345" s="44"/>
      <c r="AS7345" s="44"/>
      <c r="BM7345" s="44"/>
    </row>
    <row r="7346" spans="3:65" ht="12" customHeight="1">
      <c r="C7346" s="63"/>
      <c r="AB7346" s="49"/>
      <c r="AF7346" s="44"/>
      <c r="AQ7346" s="44"/>
      <c r="AS7346" s="44"/>
      <c r="BM7346" s="44"/>
    </row>
    <row r="7347" spans="3:65" ht="12" customHeight="1">
      <c r="C7347" s="63"/>
      <c r="AB7347" s="49"/>
      <c r="AF7347" s="44"/>
      <c r="AQ7347" s="44"/>
      <c r="AS7347" s="44"/>
      <c r="BM7347" s="44"/>
    </row>
    <row r="7348" spans="3:65" ht="12" customHeight="1">
      <c r="C7348" s="63"/>
      <c r="AB7348" s="49"/>
      <c r="AF7348" s="44"/>
      <c r="AQ7348" s="44"/>
      <c r="AS7348" s="44"/>
      <c r="BM7348" s="44"/>
    </row>
    <row r="7349" spans="3:65" ht="12" customHeight="1">
      <c r="C7349" s="63"/>
      <c r="AB7349" s="49"/>
      <c r="AF7349" s="44"/>
      <c r="AQ7349" s="44"/>
      <c r="AS7349" s="44"/>
      <c r="BM7349" s="44"/>
    </row>
    <row r="7350" spans="3:65" ht="12" customHeight="1">
      <c r="C7350" s="63"/>
      <c r="AB7350" s="49"/>
      <c r="AF7350" s="44"/>
      <c r="AQ7350" s="44"/>
      <c r="AS7350" s="44"/>
      <c r="BM7350" s="44"/>
    </row>
    <row r="7351" spans="3:65" ht="12" customHeight="1">
      <c r="C7351" s="63"/>
      <c r="AB7351" s="49"/>
      <c r="AF7351" s="44"/>
      <c r="AQ7351" s="44"/>
      <c r="AS7351" s="44"/>
      <c r="BM7351" s="44"/>
    </row>
    <row r="7352" spans="3:65" ht="12" customHeight="1">
      <c r="C7352" s="63"/>
      <c r="AB7352" s="49"/>
      <c r="AF7352" s="44"/>
      <c r="AQ7352" s="44"/>
      <c r="AS7352" s="44"/>
      <c r="BM7352" s="44"/>
    </row>
    <row r="7353" spans="3:65" ht="12" customHeight="1">
      <c r="C7353" s="63"/>
      <c r="AB7353" s="49"/>
      <c r="AF7353" s="44"/>
      <c r="AQ7353" s="44"/>
      <c r="AS7353" s="44"/>
      <c r="BM7353" s="44"/>
    </row>
    <row r="7354" spans="3:65" ht="12" customHeight="1">
      <c r="C7354" s="63"/>
      <c r="AB7354" s="49"/>
      <c r="AF7354" s="44"/>
      <c r="AQ7354" s="44"/>
      <c r="AS7354" s="44"/>
      <c r="BM7354" s="44"/>
    </row>
    <row r="7355" spans="3:65" ht="12" customHeight="1">
      <c r="C7355" s="63"/>
      <c r="AB7355" s="49"/>
      <c r="AF7355" s="44"/>
      <c r="AQ7355" s="44"/>
      <c r="AS7355" s="44"/>
      <c r="BM7355" s="44"/>
    </row>
    <row r="7356" spans="3:65" ht="12" customHeight="1">
      <c r="C7356" s="63"/>
      <c r="AB7356" s="49"/>
      <c r="AF7356" s="44"/>
      <c r="AQ7356" s="44"/>
      <c r="AS7356" s="44"/>
      <c r="BM7356" s="44"/>
    </row>
    <row r="7357" spans="3:65" ht="12" customHeight="1">
      <c r="C7357" s="63"/>
      <c r="AB7357" s="49"/>
      <c r="AF7357" s="44"/>
      <c r="AQ7357" s="44"/>
      <c r="AS7357" s="44"/>
      <c r="BM7357" s="44"/>
    </row>
    <row r="7358" spans="3:65" ht="12" customHeight="1">
      <c r="C7358" s="63"/>
      <c r="AB7358" s="49"/>
      <c r="AF7358" s="44"/>
      <c r="AQ7358" s="44"/>
      <c r="AS7358" s="44"/>
      <c r="BM7358" s="44"/>
    </row>
    <row r="7359" spans="3:65" ht="12" customHeight="1">
      <c r="C7359" s="63"/>
      <c r="AB7359" s="49"/>
      <c r="AF7359" s="44"/>
      <c r="AQ7359" s="44"/>
      <c r="AS7359" s="44"/>
      <c r="BM7359" s="44"/>
    </row>
    <row r="7360" spans="3:65" ht="12" customHeight="1">
      <c r="C7360" s="63"/>
      <c r="AB7360" s="49"/>
      <c r="AF7360" s="44"/>
      <c r="AQ7360" s="44"/>
      <c r="AS7360" s="44"/>
      <c r="BM7360" s="44"/>
    </row>
    <row r="7361" spans="3:65" ht="12" customHeight="1">
      <c r="C7361" s="63"/>
      <c r="AB7361" s="49"/>
      <c r="AF7361" s="44"/>
      <c r="AQ7361" s="44"/>
      <c r="AS7361" s="44"/>
      <c r="BM7361" s="44"/>
    </row>
    <row r="7362" spans="3:65" ht="12" customHeight="1">
      <c r="C7362" s="63"/>
      <c r="AB7362" s="49"/>
      <c r="AF7362" s="44"/>
      <c r="AQ7362" s="44"/>
      <c r="AS7362" s="44"/>
      <c r="BM7362" s="44"/>
    </row>
    <row r="7363" spans="3:65" ht="12" customHeight="1">
      <c r="C7363" s="63"/>
      <c r="AB7363" s="49"/>
      <c r="AF7363" s="44"/>
      <c r="AQ7363" s="44"/>
      <c r="AS7363" s="44"/>
      <c r="BM7363" s="44"/>
    </row>
    <row r="7364" spans="3:65" ht="12" customHeight="1">
      <c r="C7364" s="63"/>
      <c r="AB7364" s="49"/>
      <c r="AF7364" s="44"/>
      <c r="AQ7364" s="44"/>
      <c r="AS7364" s="44"/>
      <c r="BM7364" s="44"/>
    </row>
    <row r="7365" spans="3:65" ht="12" customHeight="1">
      <c r="C7365" s="63"/>
      <c r="AB7365" s="49"/>
      <c r="AF7365" s="44"/>
      <c r="AQ7365" s="44"/>
      <c r="AS7365" s="44"/>
      <c r="BM7365" s="44"/>
    </row>
    <row r="7366" spans="3:65" ht="12" customHeight="1">
      <c r="C7366" s="63"/>
      <c r="AB7366" s="49"/>
      <c r="AF7366" s="44"/>
      <c r="AQ7366" s="44"/>
      <c r="AS7366" s="44"/>
      <c r="BM7366" s="44"/>
    </row>
    <row r="7367" spans="3:65" ht="12" customHeight="1">
      <c r="C7367" s="63"/>
      <c r="AB7367" s="49"/>
      <c r="AF7367" s="44"/>
      <c r="AQ7367" s="44"/>
      <c r="AS7367" s="44"/>
      <c r="BM7367" s="44"/>
    </row>
    <row r="7368" spans="3:65" ht="12" customHeight="1">
      <c r="C7368" s="63"/>
      <c r="AB7368" s="49"/>
      <c r="AF7368" s="44"/>
      <c r="AQ7368" s="44"/>
      <c r="AS7368" s="44"/>
      <c r="BM7368" s="44"/>
    </row>
    <row r="7369" spans="3:65" ht="12" customHeight="1">
      <c r="C7369" s="63"/>
      <c r="AB7369" s="49"/>
      <c r="AF7369" s="44"/>
      <c r="AQ7369" s="44"/>
      <c r="AS7369" s="44"/>
      <c r="BM7369" s="44"/>
    </row>
    <row r="7370" spans="3:65" ht="12" customHeight="1">
      <c r="C7370" s="63"/>
      <c r="AB7370" s="49"/>
      <c r="AF7370" s="44"/>
      <c r="AQ7370" s="44"/>
      <c r="AS7370" s="44"/>
      <c r="BM7370" s="44"/>
    </row>
    <row r="7371" spans="3:65" ht="12" customHeight="1">
      <c r="C7371" s="63"/>
      <c r="AB7371" s="49"/>
      <c r="AF7371" s="44"/>
      <c r="AQ7371" s="44"/>
      <c r="AS7371" s="44"/>
      <c r="BM7371" s="44"/>
    </row>
    <row r="7372" spans="3:65" ht="12" customHeight="1">
      <c r="C7372" s="63"/>
      <c r="AB7372" s="49"/>
      <c r="AF7372" s="44"/>
      <c r="AQ7372" s="44"/>
      <c r="AS7372" s="44"/>
      <c r="BM7372" s="44"/>
    </row>
    <row r="7373" spans="3:65" ht="12" customHeight="1">
      <c r="C7373" s="63"/>
      <c r="AB7373" s="49"/>
      <c r="AF7373" s="44"/>
      <c r="AQ7373" s="44"/>
      <c r="AS7373" s="44"/>
      <c r="BM7373" s="44"/>
    </row>
    <row r="7374" spans="3:65" ht="12" customHeight="1">
      <c r="C7374" s="63"/>
      <c r="AB7374" s="49"/>
      <c r="AF7374" s="44"/>
      <c r="AQ7374" s="44"/>
      <c r="AS7374" s="44"/>
      <c r="BM7374" s="44"/>
    </row>
    <row r="7375" spans="3:65" ht="12" customHeight="1">
      <c r="C7375" s="63"/>
      <c r="AB7375" s="49"/>
      <c r="AF7375" s="44"/>
      <c r="AQ7375" s="44"/>
      <c r="AS7375" s="44"/>
      <c r="BM7375" s="44"/>
    </row>
    <row r="7376" spans="3:65" ht="12" customHeight="1">
      <c r="C7376" s="63"/>
      <c r="AB7376" s="49"/>
      <c r="AF7376" s="44"/>
      <c r="AQ7376" s="44"/>
      <c r="AS7376" s="44"/>
      <c r="BM7376" s="44"/>
    </row>
    <row r="7377" spans="3:65" ht="12" customHeight="1">
      <c r="C7377" s="63"/>
      <c r="AB7377" s="49"/>
      <c r="AF7377" s="44"/>
      <c r="AQ7377" s="44"/>
      <c r="AS7377" s="44"/>
      <c r="BM7377" s="44"/>
    </row>
    <row r="7378" spans="3:65" ht="12" customHeight="1">
      <c r="C7378" s="63"/>
      <c r="AB7378" s="49"/>
      <c r="AF7378" s="44"/>
      <c r="AQ7378" s="44"/>
      <c r="AS7378" s="44"/>
      <c r="BM7378" s="44"/>
    </row>
    <row r="7379" spans="3:65" ht="12" customHeight="1">
      <c r="C7379" s="63"/>
      <c r="AB7379" s="49"/>
      <c r="AF7379" s="44"/>
      <c r="AQ7379" s="44"/>
      <c r="AS7379" s="44"/>
      <c r="BM7379" s="44"/>
    </row>
    <row r="7380" spans="3:65" ht="12" customHeight="1">
      <c r="C7380" s="63"/>
      <c r="AB7380" s="49"/>
      <c r="AF7380" s="44"/>
      <c r="AQ7380" s="44"/>
      <c r="AS7380" s="44"/>
      <c r="BM7380" s="44"/>
    </row>
    <row r="7381" spans="3:65" ht="12" customHeight="1">
      <c r="C7381" s="63"/>
      <c r="AB7381" s="49"/>
      <c r="AF7381" s="44"/>
      <c r="AQ7381" s="44"/>
      <c r="AS7381" s="44"/>
      <c r="BM7381" s="44"/>
    </row>
    <row r="7382" spans="3:65" ht="12" customHeight="1">
      <c r="C7382" s="63"/>
      <c r="AB7382" s="49"/>
      <c r="AF7382" s="44"/>
      <c r="AQ7382" s="44"/>
      <c r="AS7382" s="44"/>
      <c r="BM7382" s="44"/>
    </row>
    <row r="7383" spans="3:65" ht="12" customHeight="1">
      <c r="C7383" s="63"/>
      <c r="AB7383" s="49"/>
      <c r="AF7383" s="44"/>
      <c r="AQ7383" s="44"/>
      <c r="AS7383" s="44"/>
      <c r="BM7383" s="44"/>
    </row>
    <row r="7384" spans="3:65" ht="12" customHeight="1">
      <c r="C7384" s="63"/>
      <c r="AB7384" s="49"/>
      <c r="AF7384" s="44"/>
      <c r="AQ7384" s="44"/>
      <c r="AS7384" s="44"/>
      <c r="BM7384" s="44"/>
    </row>
    <row r="7385" spans="3:65" ht="12" customHeight="1">
      <c r="C7385" s="63"/>
      <c r="AB7385" s="49"/>
      <c r="AF7385" s="44"/>
      <c r="AQ7385" s="44"/>
      <c r="AS7385" s="44"/>
      <c r="BM7385" s="44"/>
    </row>
    <row r="7386" spans="3:65" ht="12" customHeight="1">
      <c r="C7386" s="63"/>
      <c r="AB7386" s="49"/>
      <c r="AF7386" s="44"/>
      <c r="AQ7386" s="44"/>
      <c r="AS7386" s="44"/>
      <c r="BM7386" s="44"/>
    </row>
    <row r="7387" spans="3:65" ht="12" customHeight="1">
      <c r="C7387" s="63"/>
      <c r="AB7387" s="49"/>
      <c r="AF7387" s="44"/>
      <c r="AQ7387" s="44"/>
      <c r="AS7387" s="44"/>
      <c r="BM7387" s="44"/>
    </row>
    <row r="7388" spans="3:65" ht="12" customHeight="1">
      <c r="C7388" s="63"/>
      <c r="AB7388" s="49"/>
      <c r="AF7388" s="44"/>
      <c r="AQ7388" s="44"/>
      <c r="AS7388" s="44"/>
      <c r="BM7388" s="44"/>
    </row>
    <row r="7389" spans="3:65" ht="12" customHeight="1">
      <c r="C7389" s="63"/>
      <c r="AB7389" s="49"/>
      <c r="AF7389" s="44"/>
      <c r="AQ7389" s="44"/>
      <c r="AS7389" s="44"/>
      <c r="BM7389" s="44"/>
    </row>
    <row r="7390" spans="3:65" ht="12" customHeight="1">
      <c r="C7390" s="63"/>
      <c r="AB7390" s="49"/>
      <c r="AF7390" s="44"/>
      <c r="AQ7390" s="44"/>
      <c r="AS7390" s="44"/>
      <c r="BM7390" s="44"/>
    </row>
    <row r="7391" spans="3:65" ht="12" customHeight="1">
      <c r="C7391" s="63"/>
      <c r="AB7391" s="49"/>
      <c r="AF7391" s="44"/>
      <c r="AQ7391" s="44"/>
      <c r="AS7391" s="44"/>
      <c r="BM7391" s="44"/>
    </row>
    <row r="7392" spans="3:65" ht="12" customHeight="1">
      <c r="C7392" s="63"/>
      <c r="AB7392" s="49"/>
      <c r="AF7392" s="44"/>
      <c r="AQ7392" s="44"/>
      <c r="AS7392" s="44"/>
      <c r="BM7392" s="44"/>
    </row>
    <row r="7393" spans="3:65" ht="12" customHeight="1">
      <c r="C7393" s="63"/>
      <c r="AB7393" s="49"/>
      <c r="AF7393" s="44"/>
      <c r="AQ7393" s="44"/>
      <c r="AS7393" s="44"/>
      <c r="BM7393" s="44"/>
    </row>
    <row r="7394" spans="3:65" ht="12" customHeight="1">
      <c r="C7394" s="63"/>
      <c r="AB7394" s="49"/>
      <c r="AF7394" s="44"/>
      <c r="AQ7394" s="44"/>
      <c r="AS7394" s="44"/>
      <c r="BM7394" s="44"/>
    </row>
    <row r="7395" spans="3:65" ht="12" customHeight="1">
      <c r="C7395" s="63"/>
      <c r="AB7395" s="49"/>
      <c r="AF7395" s="44"/>
      <c r="AQ7395" s="44"/>
      <c r="AS7395" s="44"/>
      <c r="BM7395" s="44"/>
    </row>
    <row r="7396" spans="3:65" ht="12" customHeight="1">
      <c r="C7396" s="63"/>
      <c r="AB7396" s="49"/>
      <c r="AF7396" s="44"/>
      <c r="AQ7396" s="44"/>
      <c r="AS7396" s="44"/>
      <c r="BM7396" s="44"/>
    </row>
    <row r="7397" spans="3:65" ht="12" customHeight="1">
      <c r="C7397" s="63"/>
      <c r="AB7397" s="49"/>
      <c r="AF7397" s="44"/>
      <c r="AQ7397" s="44"/>
      <c r="AS7397" s="44"/>
      <c r="BM7397" s="44"/>
    </row>
    <row r="7398" spans="3:65" ht="12" customHeight="1">
      <c r="C7398" s="63"/>
      <c r="AB7398" s="49"/>
      <c r="AF7398" s="44"/>
      <c r="AQ7398" s="44"/>
      <c r="AS7398" s="44"/>
      <c r="BM7398" s="44"/>
    </row>
    <row r="7399" spans="3:65" ht="12" customHeight="1">
      <c r="C7399" s="63"/>
      <c r="AB7399" s="49"/>
      <c r="AF7399" s="44"/>
      <c r="AQ7399" s="44"/>
      <c r="AS7399" s="44"/>
      <c r="BM7399" s="44"/>
    </row>
    <row r="7400" spans="3:65" ht="12" customHeight="1">
      <c r="C7400" s="63"/>
      <c r="AB7400" s="49"/>
      <c r="AF7400" s="44"/>
      <c r="AQ7400" s="44"/>
      <c r="AS7400" s="44"/>
      <c r="BM7400" s="44"/>
    </row>
    <row r="7401" spans="3:65" ht="12" customHeight="1">
      <c r="C7401" s="63"/>
      <c r="AB7401" s="49"/>
      <c r="AF7401" s="44"/>
      <c r="AQ7401" s="44"/>
      <c r="AS7401" s="44"/>
      <c r="BM7401" s="44"/>
    </row>
    <row r="7402" spans="3:65" ht="12" customHeight="1">
      <c r="C7402" s="63"/>
      <c r="AB7402" s="49"/>
      <c r="AF7402" s="44"/>
      <c r="AQ7402" s="44"/>
      <c r="AS7402" s="44"/>
      <c r="BM7402" s="44"/>
    </row>
    <row r="7403" spans="3:65" ht="12" customHeight="1">
      <c r="C7403" s="63"/>
      <c r="AB7403" s="49"/>
      <c r="AF7403" s="44"/>
      <c r="AQ7403" s="44"/>
      <c r="AS7403" s="44"/>
      <c r="BM7403" s="44"/>
    </row>
    <row r="7404" spans="3:65" ht="12" customHeight="1">
      <c r="C7404" s="63"/>
      <c r="AB7404" s="49"/>
      <c r="AF7404" s="44"/>
      <c r="AQ7404" s="44"/>
      <c r="AS7404" s="44"/>
      <c r="BM7404" s="44"/>
    </row>
    <row r="7405" spans="3:65" ht="12" customHeight="1">
      <c r="C7405" s="63"/>
      <c r="AB7405" s="49"/>
      <c r="AF7405" s="44"/>
      <c r="AQ7405" s="44"/>
      <c r="AS7405" s="44"/>
      <c r="BM7405" s="44"/>
    </row>
    <row r="7406" spans="3:65" ht="12" customHeight="1">
      <c r="C7406" s="63"/>
      <c r="AB7406" s="49"/>
      <c r="AF7406" s="44"/>
      <c r="AQ7406" s="44"/>
      <c r="AS7406" s="44"/>
      <c r="BM7406" s="44"/>
    </row>
    <row r="7407" spans="3:65" ht="12" customHeight="1">
      <c r="C7407" s="63"/>
      <c r="AB7407" s="49"/>
      <c r="AF7407" s="44"/>
      <c r="AQ7407" s="44"/>
      <c r="AS7407" s="44"/>
      <c r="BM7407" s="44"/>
    </row>
    <row r="7408" spans="3:65" ht="12" customHeight="1">
      <c r="C7408" s="63"/>
      <c r="AB7408" s="49"/>
      <c r="AF7408" s="44"/>
      <c r="AQ7408" s="44"/>
      <c r="AS7408" s="44"/>
      <c r="BM7408" s="44"/>
    </row>
    <row r="7409" spans="3:65" ht="12" customHeight="1">
      <c r="C7409" s="63"/>
      <c r="AB7409" s="49"/>
      <c r="AF7409" s="44"/>
      <c r="AQ7409" s="44"/>
      <c r="AS7409" s="44"/>
      <c r="BM7409" s="44"/>
    </row>
    <row r="7410" spans="3:65" ht="12" customHeight="1">
      <c r="C7410" s="63"/>
      <c r="AB7410" s="49"/>
      <c r="AF7410" s="44"/>
      <c r="AQ7410" s="44"/>
      <c r="AS7410" s="44"/>
      <c r="BM7410" s="44"/>
    </row>
    <row r="7411" spans="3:65" ht="12" customHeight="1">
      <c r="C7411" s="63"/>
      <c r="AB7411" s="49"/>
      <c r="AF7411" s="44"/>
      <c r="AQ7411" s="44"/>
      <c r="AS7411" s="44"/>
      <c r="BM7411" s="44"/>
    </row>
    <row r="7412" spans="3:65" ht="12" customHeight="1">
      <c r="C7412" s="63"/>
      <c r="AB7412" s="49"/>
      <c r="AF7412" s="44"/>
      <c r="AQ7412" s="44"/>
      <c r="AS7412" s="44"/>
      <c r="BM7412" s="44"/>
    </row>
    <row r="7413" spans="3:65" ht="12" customHeight="1">
      <c r="C7413" s="63"/>
      <c r="AB7413" s="49"/>
      <c r="AF7413" s="44"/>
      <c r="AQ7413" s="44"/>
      <c r="AS7413" s="44"/>
      <c r="BM7413" s="44"/>
    </row>
    <row r="7414" spans="3:65" ht="12" customHeight="1">
      <c r="C7414" s="63"/>
      <c r="AB7414" s="49"/>
      <c r="AF7414" s="44"/>
      <c r="AQ7414" s="44"/>
      <c r="AS7414" s="44"/>
      <c r="BM7414" s="44"/>
    </row>
    <row r="7415" spans="3:65" ht="12" customHeight="1">
      <c r="C7415" s="63"/>
      <c r="AB7415" s="49"/>
      <c r="AF7415" s="44"/>
      <c r="AQ7415" s="44"/>
      <c r="AS7415" s="44"/>
      <c r="BM7415" s="44"/>
    </row>
    <row r="7416" spans="3:65" ht="12" customHeight="1">
      <c r="C7416" s="63"/>
      <c r="AB7416" s="49"/>
      <c r="AF7416" s="44"/>
      <c r="AQ7416" s="44"/>
      <c r="AS7416" s="44"/>
      <c r="BM7416" s="44"/>
    </row>
    <row r="7417" spans="3:65" ht="12" customHeight="1">
      <c r="C7417" s="63"/>
      <c r="AB7417" s="49"/>
      <c r="AF7417" s="44"/>
      <c r="AQ7417" s="44"/>
      <c r="AS7417" s="44"/>
      <c r="BM7417" s="44"/>
    </row>
    <row r="7418" spans="3:65" ht="12" customHeight="1">
      <c r="C7418" s="63"/>
      <c r="AB7418" s="49"/>
      <c r="AF7418" s="44"/>
      <c r="AQ7418" s="44"/>
      <c r="AS7418" s="44"/>
      <c r="BM7418" s="44"/>
    </row>
    <row r="7419" spans="3:65" ht="12" customHeight="1">
      <c r="C7419" s="63"/>
      <c r="AB7419" s="49"/>
      <c r="AF7419" s="44"/>
      <c r="AQ7419" s="44"/>
      <c r="AS7419" s="44"/>
      <c r="BM7419" s="44"/>
    </row>
    <row r="7420" spans="3:65" ht="12" customHeight="1">
      <c r="C7420" s="63"/>
      <c r="AB7420" s="49"/>
      <c r="AF7420" s="44"/>
      <c r="AQ7420" s="44"/>
      <c r="AS7420" s="44"/>
      <c r="BM7420" s="44"/>
    </row>
    <row r="7421" spans="3:65" ht="12" customHeight="1">
      <c r="C7421" s="63"/>
      <c r="AB7421" s="49"/>
      <c r="AF7421" s="44"/>
      <c r="AQ7421" s="44"/>
      <c r="AS7421" s="44"/>
      <c r="BM7421" s="44"/>
    </row>
    <row r="7422" spans="3:65" ht="12" customHeight="1">
      <c r="C7422" s="63"/>
      <c r="AB7422" s="49"/>
      <c r="AF7422" s="44"/>
      <c r="AQ7422" s="44"/>
      <c r="AS7422" s="44"/>
      <c r="BM7422" s="44"/>
    </row>
    <row r="7423" spans="3:65" ht="12" customHeight="1">
      <c r="C7423" s="63"/>
      <c r="AB7423" s="49"/>
      <c r="AF7423" s="44"/>
      <c r="AQ7423" s="44"/>
      <c r="AS7423" s="44"/>
      <c r="BM7423" s="44"/>
    </row>
    <row r="7424" spans="3:65" ht="12" customHeight="1">
      <c r="C7424" s="63"/>
      <c r="AB7424" s="49"/>
      <c r="AF7424" s="44"/>
      <c r="AQ7424" s="44"/>
      <c r="AS7424" s="44"/>
      <c r="BM7424" s="44"/>
    </row>
    <row r="7425" spans="3:65" ht="12" customHeight="1">
      <c r="C7425" s="63"/>
      <c r="AB7425" s="49"/>
      <c r="AF7425" s="44"/>
      <c r="AQ7425" s="44"/>
      <c r="AS7425" s="44"/>
      <c r="BM7425" s="44"/>
    </row>
    <row r="7426" spans="3:65" ht="12" customHeight="1">
      <c r="C7426" s="63"/>
      <c r="AB7426" s="49"/>
      <c r="AF7426" s="44"/>
      <c r="AQ7426" s="44"/>
      <c r="AS7426" s="44"/>
      <c r="BM7426" s="44"/>
    </row>
    <row r="7427" spans="3:65" ht="12" customHeight="1">
      <c r="C7427" s="63"/>
      <c r="AB7427" s="49"/>
      <c r="AF7427" s="44"/>
      <c r="AQ7427" s="44"/>
      <c r="AS7427" s="44"/>
      <c r="BM7427" s="44"/>
    </row>
    <row r="7428" spans="3:65" ht="12" customHeight="1">
      <c r="C7428" s="63"/>
      <c r="AB7428" s="49"/>
      <c r="AF7428" s="44"/>
      <c r="AQ7428" s="44"/>
      <c r="AS7428" s="44"/>
      <c r="BM7428" s="44"/>
    </row>
    <row r="7429" spans="3:65" ht="12" customHeight="1">
      <c r="C7429" s="63"/>
      <c r="AB7429" s="49"/>
      <c r="AF7429" s="44"/>
      <c r="AQ7429" s="44"/>
      <c r="AS7429" s="44"/>
      <c r="BM7429" s="44"/>
    </row>
    <row r="7430" spans="3:65" ht="12" customHeight="1">
      <c r="C7430" s="63"/>
      <c r="AB7430" s="49"/>
      <c r="AF7430" s="44"/>
      <c r="AQ7430" s="44"/>
      <c r="AS7430" s="44"/>
      <c r="BM7430" s="44"/>
    </row>
    <row r="7431" spans="3:65" ht="12" customHeight="1">
      <c r="C7431" s="63"/>
      <c r="AB7431" s="49"/>
      <c r="AF7431" s="44"/>
      <c r="AQ7431" s="44"/>
      <c r="AS7431" s="44"/>
      <c r="BM7431" s="44"/>
    </row>
    <row r="7432" spans="3:65" ht="12" customHeight="1">
      <c r="C7432" s="63"/>
      <c r="AB7432" s="49"/>
      <c r="AF7432" s="44"/>
      <c r="AQ7432" s="44"/>
      <c r="AS7432" s="44"/>
      <c r="BM7432" s="44"/>
    </row>
    <row r="7433" spans="3:65" ht="12" customHeight="1">
      <c r="C7433" s="63"/>
      <c r="AB7433" s="49"/>
      <c r="AF7433" s="44"/>
      <c r="AQ7433" s="44"/>
      <c r="AS7433" s="44"/>
      <c r="BM7433" s="44"/>
    </row>
    <row r="7434" spans="3:65" ht="12" customHeight="1">
      <c r="C7434" s="63"/>
      <c r="AB7434" s="49"/>
      <c r="AF7434" s="44"/>
      <c r="AQ7434" s="44"/>
      <c r="AS7434" s="44"/>
      <c r="BM7434" s="44"/>
    </row>
    <row r="7435" spans="3:65" ht="12" customHeight="1">
      <c r="C7435" s="63"/>
      <c r="AB7435" s="49"/>
      <c r="AF7435" s="44"/>
      <c r="AQ7435" s="44"/>
      <c r="AS7435" s="44"/>
      <c r="BM7435" s="44"/>
    </row>
    <row r="7436" spans="3:65" ht="12" customHeight="1">
      <c r="C7436" s="63"/>
      <c r="AB7436" s="49"/>
      <c r="AF7436" s="44"/>
      <c r="AQ7436" s="44"/>
      <c r="AS7436" s="44"/>
      <c r="BM7436" s="44"/>
    </row>
    <row r="7437" spans="3:65" ht="12" customHeight="1">
      <c r="C7437" s="63"/>
      <c r="AB7437" s="49"/>
      <c r="AF7437" s="44"/>
      <c r="AQ7437" s="44"/>
      <c r="AS7437" s="44"/>
      <c r="BM7437" s="44"/>
    </row>
    <row r="7438" spans="3:65" ht="12" customHeight="1">
      <c r="C7438" s="63"/>
      <c r="AB7438" s="49"/>
      <c r="AF7438" s="44"/>
      <c r="AQ7438" s="44"/>
      <c r="AS7438" s="44"/>
      <c r="BM7438" s="44"/>
    </row>
    <row r="7439" spans="3:65" ht="12" customHeight="1">
      <c r="C7439" s="63"/>
      <c r="AB7439" s="49"/>
      <c r="AF7439" s="44"/>
      <c r="AQ7439" s="44"/>
      <c r="AS7439" s="44"/>
      <c r="BM7439" s="44"/>
    </row>
    <row r="7440" spans="3:65" ht="12" customHeight="1">
      <c r="C7440" s="63"/>
      <c r="AB7440" s="49"/>
      <c r="AF7440" s="44"/>
      <c r="AQ7440" s="44"/>
      <c r="AS7440" s="44"/>
      <c r="BM7440" s="44"/>
    </row>
    <row r="7441" spans="3:65" ht="12" customHeight="1">
      <c r="C7441" s="63"/>
      <c r="AB7441" s="49"/>
      <c r="AF7441" s="44"/>
      <c r="AQ7441" s="44"/>
      <c r="AS7441" s="44"/>
      <c r="BM7441" s="44"/>
    </row>
    <row r="7442" spans="3:65" ht="12" customHeight="1">
      <c r="C7442" s="63"/>
      <c r="AB7442" s="49"/>
      <c r="AF7442" s="44"/>
      <c r="AQ7442" s="44"/>
      <c r="AS7442" s="44"/>
      <c r="BM7442" s="44"/>
    </row>
    <row r="7443" spans="3:65" ht="12" customHeight="1">
      <c r="C7443" s="63"/>
      <c r="AB7443" s="49"/>
      <c r="AF7443" s="44"/>
      <c r="AQ7443" s="44"/>
      <c r="AS7443" s="44"/>
      <c r="BM7443" s="44"/>
    </row>
    <row r="7444" spans="3:65" ht="12" customHeight="1">
      <c r="C7444" s="63"/>
      <c r="AB7444" s="49"/>
      <c r="AF7444" s="44"/>
      <c r="AQ7444" s="44"/>
      <c r="AS7444" s="44"/>
      <c r="BM7444" s="44"/>
    </row>
    <row r="7445" spans="3:65" ht="12" customHeight="1">
      <c r="C7445" s="63"/>
      <c r="AB7445" s="49"/>
      <c r="AF7445" s="44"/>
      <c r="AQ7445" s="44"/>
      <c r="AS7445" s="44"/>
      <c r="BM7445" s="44"/>
    </row>
    <row r="7446" spans="3:65" ht="12" customHeight="1">
      <c r="C7446" s="63"/>
      <c r="AB7446" s="49"/>
      <c r="AF7446" s="44"/>
      <c r="AQ7446" s="44"/>
      <c r="AS7446" s="44"/>
      <c r="BM7446" s="44"/>
    </row>
    <row r="7447" spans="3:65" ht="12" customHeight="1">
      <c r="C7447" s="63"/>
      <c r="AB7447" s="49"/>
      <c r="AF7447" s="44"/>
      <c r="AQ7447" s="44"/>
      <c r="AS7447" s="44"/>
      <c r="BM7447" s="44"/>
    </row>
    <row r="7448" spans="3:65" ht="12" customHeight="1">
      <c r="C7448" s="63"/>
      <c r="AB7448" s="49"/>
      <c r="AF7448" s="44"/>
      <c r="AQ7448" s="44"/>
      <c r="AS7448" s="44"/>
      <c r="BM7448" s="44"/>
    </row>
    <row r="7449" spans="3:65" ht="12" customHeight="1">
      <c r="C7449" s="63"/>
      <c r="AB7449" s="49"/>
      <c r="AF7449" s="44"/>
      <c r="AQ7449" s="44"/>
      <c r="AS7449" s="44"/>
      <c r="BM7449" s="44"/>
    </row>
    <row r="7450" spans="3:65" ht="12" customHeight="1">
      <c r="C7450" s="63"/>
      <c r="AB7450" s="49"/>
      <c r="AF7450" s="44"/>
      <c r="AQ7450" s="44"/>
      <c r="AS7450" s="44"/>
      <c r="BM7450" s="44"/>
    </row>
    <row r="7451" spans="3:65" ht="12" customHeight="1">
      <c r="C7451" s="63"/>
      <c r="AB7451" s="49"/>
      <c r="AF7451" s="44"/>
      <c r="AQ7451" s="44"/>
      <c r="AS7451" s="44"/>
      <c r="BM7451" s="44"/>
    </row>
    <row r="7452" spans="3:65" ht="12" customHeight="1">
      <c r="C7452" s="63"/>
      <c r="AB7452" s="49"/>
      <c r="AF7452" s="44"/>
      <c r="AQ7452" s="44"/>
      <c r="AS7452" s="44"/>
      <c r="BM7452" s="44"/>
    </row>
    <row r="7453" spans="3:65" ht="12" customHeight="1">
      <c r="C7453" s="63"/>
      <c r="AB7453" s="49"/>
      <c r="AF7453" s="44"/>
      <c r="AQ7453" s="44"/>
      <c r="AS7453" s="44"/>
      <c r="BM7453" s="44"/>
    </row>
    <row r="7454" spans="3:65" ht="12" customHeight="1">
      <c r="C7454" s="63"/>
      <c r="AB7454" s="49"/>
      <c r="AF7454" s="44"/>
      <c r="AQ7454" s="44"/>
      <c r="AS7454" s="44"/>
      <c r="BM7454" s="44"/>
    </row>
    <row r="7455" spans="3:65" ht="12" customHeight="1">
      <c r="C7455" s="63"/>
      <c r="AB7455" s="49"/>
      <c r="AF7455" s="44"/>
      <c r="AQ7455" s="44"/>
      <c r="AS7455" s="44"/>
      <c r="BM7455" s="44"/>
    </row>
    <row r="7456" spans="3:65" ht="12" customHeight="1">
      <c r="C7456" s="63"/>
      <c r="AB7456" s="49"/>
      <c r="AF7456" s="44"/>
      <c r="AQ7456" s="44"/>
      <c r="AS7456" s="44"/>
      <c r="BM7456" s="44"/>
    </row>
    <row r="7457" spans="3:65" ht="12" customHeight="1">
      <c r="C7457" s="63"/>
      <c r="AB7457" s="49"/>
      <c r="AF7457" s="44"/>
      <c r="AQ7457" s="44"/>
      <c r="AS7457" s="44"/>
      <c r="BM7457" s="44"/>
    </row>
    <row r="7458" spans="3:65" ht="12" customHeight="1">
      <c r="C7458" s="63"/>
      <c r="AB7458" s="49"/>
      <c r="AF7458" s="44"/>
      <c r="AQ7458" s="44"/>
      <c r="AS7458" s="44"/>
      <c r="BM7458" s="44"/>
    </row>
    <row r="7459" spans="3:65" ht="12" customHeight="1">
      <c r="C7459" s="63"/>
      <c r="AB7459" s="49"/>
      <c r="AF7459" s="44"/>
      <c r="AQ7459" s="44"/>
      <c r="AS7459" s="44"/>
      <c r="BM7459" s="44"/>
    </row>
    <row r="7460" spans="3:65" ht="12" customHeight="1">
      <c r="C7460" s="63"/>
      <c r="AB7460" s="49"/>
      <c r="AF7460" s="44"/>
      <c r="AQ7460" s="44"/>
      <c r="AS7460" s="44"/>
      <c r="BM7460" s="44"/>
    </row>
    <row r="7461" spans="3:65" ht="12" customHeight="1">
      <c r="C7461" s="63"/>
      <c r="AB7461" s="49"/>
      <c r="AF7461" s="44"/>
      <c r="AQ7461" s="44"/>
      <c r="AS7461" s="44"/>
      <c r="BM7461" s="44"/>
    </row>
    <row r="7462" spans="3:65" ht="12" customHeight="1">
      <c r="C7462" s="63"/>
      <c r="AB7462" s="49"/>
      <c r="AF7462" s="44"/>
      <c r="AQ7462" s="44"/>
      <c r="AS7462" s="44"/>
      <c r="BM7462" s="44"/>
    </row>
    <row r="7463" spans="3:65" ht="12" customHeight="1">
      <c r="C7463" s="63"/>
      <c r="AB7463" s="49"/>
      <c r="AF7463" s="44"/>
      <c r="AQ7463" s="44"/>
      <c r="AS7463" s="44"/>
      <c r="BM7463" s="44"/>
    </row>
    <row r="7464" spans="3:65" ht="12" customHeight="1">
      <c r="C7464" s="63"/>
      <c r="AB7464" s="49"/>
      <c r="AF7464" s="44"/>
      <c r="AQ7464" s="44"/>
      <c r="AS7464" s="44"/>
      <c r="BM7464" s="44"/>
    </row>
    <row r="7465" spans="3:65" ht="12" customHeight="1">
      <c r="C7465" s="63"/>
      <c r="AB7465" s="49"/>
      <c r="AF7465" s="44"/>
      <c r="AQ7465" s="44"/>
      <c r="AS7465" s="44"/>
      <c r="BM7465" s="44"/>
    </row>
    <row r="7466" spans="3:65" ht="12" customHeight="1">
      <c r="C7466" s="63"/>
      <c r="AB7466" s="49"/>
      <c r="AF7466" s="44"/>
      <c r="AQ7466" s="44"/>
      <c r="AS7466" s="44"/>
      <c r="BM7466" s="44"/>
    </row>
    <row r="7467" spans="3:65" ht="12" customHeight="1">
      <c r="C7467" s="63"/>
      <c r="AB7467" s="49"/>
      <c r="AF7467" s="44"/>
      <c r="AQ7467" s="44"/>
      <c r="AS7467" s="44"/>
      <c r="BM7467" s="44"/>
    </row>
    <row r="7468" spans="3:65" ht="12" customHeight="1">
      <c r="C7468" s="63"/>
      <c r="AB7468" s="49"/>
      <c r="AF7468" s="44"/>
      <c r="AQ7468" s="44"/>
      <c r="AS7468" s="44"/>
      <c r="BM7468" s="44"/>
    </row>
    <row r="7469" spans="3:65" ht="12" customHeight="1">
      <c r="C7469" s="63"/>
      <c r="AB7469" s="49"/>
      <c r="AF7469" s="44"/>
      <c r="AQ7469" s="44"/>
      <c r="AS7469" s="44"/>
      <c r="BM7469" s="44"/>
    </row>
    <row r="7470" spans="3:65" ht="12" customHeight="1">
      <c r="C7470" s="63"/>
      <c r="AB7470" s="49"/>
      <c r="AF7470" s="44"/>
      <c r="AQ7470" s="44"/>
      <c r="AS7470" s="44"/>
      <c r="BM7470" s="44"/>
    </row>
    <row r="7471" spans="3:65" ht="12" customHeight="1">
      <c r="C7471" s="63"/>
      <c r="AB7471" s="49"/>
      <c r="AF7471" s="44"/>
      <c r="AQ7471" s="44"/>
      <c r="AS7471" s="44"/>
      <c r="BM7471" s="44"/>
    </row>
    <row r="7472" spans="3:65" ht="12" customHeight="1">
      <c r="C7472" s="63"/>
      <c r="AB7472" s="49"/>
      <c r="AF7472" s="44"/>
      <c r="AQ7472" s="44"/>
      <c r="AS7472" s="44"/>
      <c r="BM7472" s="44"/>
    </row>
    <row r="7473" spans="3:65" ht="12" customHeight="1">
      <c r="C7473" s="63"/>
      <c r="AB7473" s="49"/>
      <c r="AF7473" s="44"/>
      <c r="AQ7473" s="44"/>
      <c r="AS7473" s="44"/>
      <c r="BM7473" s="44"/>
    </row>
    <row r="7474" spans="3:65" ht="12" customHeight="1">
      <c r="C7474" s="63"/>
      <c r="AB7474" s="49"/>
      <c r="AF7474" s="44"/>
      <c r="AQ7474" s="44"/>
      <c r="AS7474" s="44"/>
      <c r="BM7474" s="44"/>
    </row>
    <row r="7475" spans="3:65" ht="12" customHeight="1">
      <c r="C7475" s="63"/>
      <c r="AB7475" s="49"/>
      <c r="AF7475" s="44"/>
      <c r="AQ7475" s="44"/>
      <c r="AS7475" s="44"/>
      <c r="BM7475" s="44"/>
    </row>
    <row r="7476" spans="3:65" ht="12" customHeight="1">
      <c r="C7476" s="63"/>
      <c r="AB7476" s="49"/>
      <c r="AF7476" s="44"/>
      <c r="AQ7476" s="44"/>
      <c r="AS7476" s="44"/>
      <c r="BM7476" s="44"/>
    </row>
    <row r="7477" spans="3:65" ht="12" customHeight="1">
      <c r="C7477" s="63"/>
      <c r="AB7477" s="49"/>
      <c r="AF7477" s="44"/>
      <c r="AQ7477" s="44"/>
      <c r="AS7477" s="44"/>
      <c r="BM7477" s="44"/>
    </row>
    <row r="7478" spans="3:65" ht="12" customHeight="1">
      <c r="C7478" s="63"/>
      <c r="AB7478" s="49"/>
      <c r="AF7478" s="44"/>
      <c r="AQ7478" s="44"/>
      <c r="AS7478" s="44"/>
      <c r="BM7478" s="44"/>
    </row>
    <row r="7479" spans="3:65" ht="12" customHeight="1">
      <c r="C7479" s="63"/>
      <c r="AB7479" s="49"/>
      <c r="AF7479" s="44"/>
      <c r="AQ7479" s="44"/>
      <c r="AS7479" s="44"/>
      <c r="BM7479" s="44"/>
    </row>
    <row r="7480" spans="3:65" ht="12" customHeight="1">
      <c r="C7480" s="63"/>
      <c r="AB7480" s="49"/>
      <c r="AF7480" s="44"/>
      <c r="AQ7480" s="44"/>
      <c r="AS7480" s="44"/>
      <c r="BM7480" s="44"/>
    </row>
    <row r="7481" spans="3:65" ht="12" customHeight="1">
      <c r="C7481" s="63"/>
      <c r="AB7481" s="49"/>
      <c r="AF7481" s="44"/>
      <c r="AQ7481" s="44"/>
      <c r="AS7481" s="44"/>
      <c r="BM7481" s="44"/>
    </row>
    <row r="7482" spans="3:65" ht="12" customHeight="1">
      <c r="C7482" s="63"/>
      <c r="AB7482" s="49"/>
      <c r="AF7482" s="44"/>
      <c r="AQ7482" s="44"/>
      <c r="AS7482" s="44"/>
      <c r="BM7482" s="44"/>
    </row>
    <row r="7483" spans="3:65" ht="12" customHeight="1">
      <c r="C7483" s="63"/>
      <c r="AB7483" s="49"/>
      <c r="AF7483" s="44"/>
      <c r="AQ7483" s="44"/>
      <c r="AS7483" s="44"/>
      <c r="BM7483" s="44"/>
    </row>
    <row r="7484" spans="3:65" ht="12" customHeight="1">
      <c r="C7484" s="63"/>
      <c r="AB7484" s="49"/>
      <c r="AF7484" s="44"/>
      <c r="AQ7484" s="44"/>
      <c r="AS7484" s="44"/>
      <c r="BM7484" s="44"/>
    </row>
    <row r="7485" spans="3:65" ht="12" customHeight="1">
      <c r="C7485" s="63"/>
      <c r="AB7485" s="49"/>
      <c r="AF7485" s="44"/>
      <c r="AQ7485" s="44"/>
      <c r="AS7485" s="44"/>
      <c r="BM7485" s="44"/>
    </row>
    <row r="7486" spans="3:65" ht="12" customHeight="1">
      <c r="C7486" s="63"/>
      <c r="AB7486" s="49"/>
      <c r="AF7486" s="44"/>
      <c r="AQ7486" s="44"/>
      <c r="AS7486" s="44"/>
      <c r="BM7486" s="44"/>
    </row>
    <row r="7487" spans="3:65" ht="12" customHeight="1">
      <c r="C7487" s="63"/>
      <c r="AB7487" s="49"/>
      <c r="AF7487" s="44"/>
      <c r="AQ7487" s="44"/>
      <c r="AS7487" s="44"/>
      <c r="BM7487" s="44"/>
    </row>
    <row r="7488" spans="3:65" ht="12" customHeight="1">
      <c r="C7488" s="63"/>
      <c r="AB7488" s="49"/>
      <c r="AF7488" s="44"/>
      <c r="AQ7488" s="44"/>
      <c r="AS7488" s="44"/>
      <c r="BM7488" s="44"/>
    </row>
    <row r="7489" spans="3:65" ht="12" customHeight="1">
      <c r="C7489" s="63"/>
      <c r="AB7489" s="49"/>
      <c r="AF7489" s="44"/>
      <c r="AQ7489" s="44"/>
      <c r="AS7489" s="44"/>
      <c r="BM7489" s="44"/>
    </row>
    <row r="7490" spans="3:65" ht="12" customHeight="1">
      <c r="C7490" s="63"/>
      <c r="AB7490" s="49"/>
      <c r="AF7490" s="44"/>
      <c r="AQ7490" s="44"/>
      <c r="AS7490" s="44"/>
      <c r="BM7490" s="44"/>
    </row>
    <row r="7491" spans="3:65" ht="12" customHeight="1">
      <c r="C7491" s="63"/>
      <c r="AB7491" s="49"/>
      <c r="AF7491" s="44"/>
      <c r="AQ7491" s="44"/>
      <c r="AS7491" s="44"/>
      <c r="BM7491" s="44"/>
    </row>
    <row r="7492" spans="3:65" ht="12" customHeight="1">
      <c r="C7492" s="63"/>
      <c r="AB7492" s="49"/>
      <c r="AF7492" s="44"/>
      <c r="AQ7492" s="44"/>
      <c r="AS7492" s="44"/>
      <c r="BM7492" s="44"/>
    </row>
    <row r="7493" spans="3:65" ht="12" customHeight="1">
      <c r="C7493" s="63"/>
      <c r="AB7493" s="49"/>
      <c r="AF7493" s="44"/>
      <c r="AQ7493" s="44"/>
      <c r="AS7493" s="44"/>
      <c r="BM7493" s="44"/>
    </row>
    <row r="7494" spans="3:65" ht="12" customHeight="1">
      <c r="C7494" s="63"/>
      <c r="AB7494" s="49"/>
      <c r="AF7494" s="44"/>
      <c r="AQ7494" s="44"/>
      <c r="AS7494" s="44"/>
      <c r="BM7494" s="44"/>
    </row>
    <row r="7495" spans="3:65" ht="12" customHeight="1">
      <c r="C7495" s="63"/>
      <c r="AB7495" s="49"/>
      <c r="AF7495" s="44"/>
      <c r="AQ7495" s="44"/>
      <c r="AS7495" s="44"/>
      <c r="BM7495" s="44"/>
    </row>
    <row r="7496" spans="3:65" ht="12" customHeight="1">
      <c r="C7496" s="63"/>
      <c r="AB7496" s="49"/>
      <c r="AF7496" s="44"/>
      <c r="AQ7496" s="44"/>
      <c r="AS7496" s="44"/>
      <c r="BM7496" s="44"/>
    </row>
    <row r="7497" spans="3:65" ht="12" customHeight="1">
      <c r="C7497" s="63"/>
      <c r="AB7497" s="49"/>
      <c r="AF7497" s="44"/>
      <c r="AQ7497" s="44"/>
      <c r="AS7497" s="44"/>
      <c r="BM7497" s="44"/>
    </row>
    <row r="7498" spans="3:65" ht="12" customHeight="1">
      <c r="C7498" s="63"/>
      <c r="AB7498" s="49"/>
      <c r="AF7498" s="44"/>
      <c r="AQ7498" s="44"/>
      <c r="AS7498" s="44"/>
      <c r="BM7498" s="44"/>
    </row>
    <row r="7499" spans="3:65" ht="12" customHeight="1">
      <c r="C7499" s="63"/>
      <c r="AB7499" s="49"/>
      <c r="AF7499" s="44"/>
      <c r="AQ7499" s="44"/>
      <c r="AS7499" s="44"/>
      <c r="BM7499" s="44"/>
    </row>
    <row r="7500" spans="3:65" ht="12" customHeight="1">
      <c r="C7500" s="63"/>
      <c r="AB7500" s="49"/>
      <c r="AF7500" s="44"/>
      <c r="AQ7500" s="44"/>
      <c r="AS7500" s="44"/>
      <c r="BM7500" s="44"/>
    </row>
    <row r="7501" spans="3:65" ht="12" customHeight="1">
      <c r="C7501" s="63"/>
      <c r="AB7501" s="49"/>
      <c r="AF7501" s="44"/>
      <c r="AQ7501" s="44"/>
      <c r="AS7501" s="44"/>
      <c r="BM7501" s="44"/>
    </row>
    <row r="7502" spans="3:65" ht="12" customHeight="1">
      <c r="C7502" s="63"/>
      <c r="AB7502" s="49"/>
      <c r="AF7502" s="44"/>
      <c r="AQ7502" s="44"/>
      <c r="AS7502" s="44"/>
      <c r="BM7502" s="44"/>
    </row>
    <row r="7503" spans="3:65" ht="12" customHeight="1">
      <c r="C7503" s="63"/>
      <c r="AB7503" s="49"/>
      <c r="AF7503" s="44"/>
      <c r="AQ7503" s="44"/>
      <c r="AS7503" s="44"/>
      <c r="BM7503" s="44"/>
    </row>
    <row r="7504" spans="3:65" ht="12" customHeight="1">
      <c r="C7504" s="63"/>
      <c r="AB7504" s="49"/>
      <c r="AF7504" s="44"/>
      <c r="AQ7504" s="44"/>
      <c r="AS7504" s="44"/>
      <c r="BM7504" s="44"/>
    </row>
    <row r="7505" spans="3:65" ht="12" customHeight="1">
      <c r="C7505" s="63"/>
      <c r="AB7505" s="49"/>
      <c r="AF7505" s="44"/>
      <c r="AQ7505" s="44"/>
      <c r="AS7505" s="44"/>
      <c r="BM7505" s="44"/>
    </row>
    <row r="7506" spans="3:65" ht="12" customHeight="1">
      <c r="C7506" s="63"/>
      <c r="AB7506" s="49"/>
      <c r="AF7506" s="44"/>
      <c r="AQ7506" s="44"/>
      <c r="AS7506" s="44"/>
      <c r="BM7506" s="44"/>
    </row>
    <row r="7507" spans="3:65" ht="12" customHeight="1">
      <c r="C7507" s="63"/>
      <c r="AB7507" s="49"/>
      <c r="AF7507" s="44"/>
      <c r="AQ7507" s="44"/>
      <c r="AS7507" s="44"/>
      <c r="BM7507" s="44"/>
    </row>
    <row r="7508" spans="3:65" ht="12" customHeight="1">
      <c r="C7508" s="63"/>
      <c r="AB7508" s="49"/>
      <c r="AF7508" s="44"/>
      <c r="AQ7508" s="44"/>
      <c r="AS7508" s="44"/>
      <c r="BM7508" s="44"/>
    </row>
    <row r="7509" spans="3:65" ht="12" customHeight="1">
      <c r="C7509" s="63"/>
      <c r="AB7509" s="49"/>
      <c r="AF7509" s="44"/>
      <c r="AQ7509" s="44"/>
      <c r="AS7509" s="44"/>
      <c r="BM7509" s="44"/>
    </row>
    <row r="7510" spans="3:65" ht="12" customHeight="1">
      <c r="C7510" s="63"/>
      <c r="AB7510" s="49"/>
      <c r="AF7510" s="44"/>
      <c r="AQ7510" s="44"/>
      <c r="AS7510" s="44"/>
      <c r="BM7510" s="44"/>
    </row>
    <row r="7511" spans="3:65" ht="12" customHeight="1">
      <c r="C7511" s="63"/>
      <c r="AB7511" s="49"/>
      <c r="AF7511" s="44"/>
      <c r="AQ7511" s="44"/>
      <c r="AS7511" s="44"/>
      <c r="BM7511" s="44"/>
    </row>
    <row r="7512" spans="3:65" ht="12" customHeight="1">
      <c r="C7512" s="63"/>
      <c r="AB7512" s="49"/>
      <c r="AF7512" s="44"/>
      <c r="AQ7512" s="44"/>
      <c r="AS7512" s="44"/>
      <c r="BM7512" s="44"/>
    </row>
    <row r="7513" spans="3:65" ht="12" customHeight="1">
      <c r="C7513" s="63"/>
      <c r="AB7513" s="49"/>
      <c r="AF7513" s="44"/>
      <c r="AQ7513" s="44"/>
      <c r="AS7513" s="44"/>
      <c r="BM7513" s="44"/>
    </row>
    <row r="7514" spans="3:65" ht="12" customHeight="1">
      <c r="C7514" s="63"/>
      <c r="AB7514" s="49"/>
      <c r="AF7514" s="44"/>
      <c r="AQ7514" s="44"/>
      <c r="AS7514" s="44"/>
      <c r="BM7514" s="44"/>
    </row>
    <row r="7515" spans="3:65" ht="12" customHeight="1">
      <c r="C7515" s="63"/>
      <c r="AB7515" s="49"/>
      <c r="AF7515" s="44"/>
      <c r="AQ7515" s="44"/>
      <c r="AS7515" s="44"/>
      <c r="BM7515" s="44"/>
    </row>
    <row r="7516" spans="3:65" ht="12" customHeight="1">
      <c r="C7516" s="63"/>
      <c r="AB7516" s="49"/>
      <c r="AF7516" s="44"/>
      <c r="AQ7516" s="44"/>
      <c r="AS7516" s="44"/>
      <c r="BM7516" s="44"/>
    </row>
    <row r="7517" spans="3:65" ht="12" customHeight="1">
      <c r="C7517" s="63"/>
      <c r="AB7517" s="49"/>
      <c r="AF7517" s="44"/>
      <c r="AQ7517" s="44"/>
      <c r="AS7517" s="44"/>
      <c r="BM7517" s="44"/>
    </row>
    <row r="7518" spans="3:65" ht="12" customHeight="1">
      <c r="C7518" s="63"/>
      <c r="AB7518" s="49"/>
      <c r="AF7518" s="44"/>
      <c r="AQ7518" s="44"/>
      <c r="AS7518" s="44"/>
      <c r="BM7518" s="44"/>
    </row>
    <row r="7519" spans="3:65" ht="12" customHeight="1">
      <c r="C7519" s="63"/>
      <c r="AB7519" s="49"/>
      <c r="AF7519" s="44"/>
      <c r="AQ7519" s="44"/>
      <c r="AS7519" s="44"/>
      <c r="BM7519" s="44"/>
    </row>
    <row r="7520" spans="3:65" ht="12" customHeight="1">
      <c r="C7520" s="63"/>
      <c r="AB7520" s="49"/>
      <c r="AF7520" s="44"/>
      <c r="AQ7520" s="44"/>
      <c r="AS7520" s="44"/>
      <c r="BM7520" s="44"/>
    </row>
    <row r="7521" spans="3:65" ht="12" customHeight="1">
      <c r="C7521" s="63"/>
      <c r="AB7521" s="49"/>
      <c r="AF7521" s="44"/>
      <c r="AQ7521" s="44"/>
      <c r="AS7521" s="44"/>
      <c r="BM7521" s="44"/>
    </row>
    <row r="7522" spans="3:65" ht="12" customHeight="1">
      <c r="C7522" s="63"/>
      <c r="AB7522" s="49"/>
      <c r="AF7522" s="44"/>
      <c r="AQ7522" s="44"/>
      <c r="AS7522" s="44"/>
      <c r="BM7522" s="44"/>
    </row>
    <row r="7523" spans="3:65" ht="12" customHeight="1">
      <c r="C7523" s="63"/>
      <c r="AB7523" s="49"/>
      <c r="AF7523" s="44"/>
      <c r="AQ7523" s="44"/>
      <c r="AS7523" s="44"/>
      <c r="BM7523" s="44"/>
    </row>
    <row r="7524" spans="3:65" ht="12" customHeight="1">
      <c r="C7524" s="63"/>
      <c r="AB7524" s="49"/>
      <c r="AF7524" s="44"/>
      <c r="AQ7524" s="44"/>
      <c r="AS7524" s="44"/>
      <c r="BM7524" s="44"/>
    </row>
    <row r="7525" spans="3:65" ht="12" customHeight="1">
      <c r="C7525" s="63"/>
      <c r="AB7525" s="49"/>
      <c r="AF7525" s="44"/>
      <c r="AQ7525" s="44"/>
      <c r="AS7525" s="44"/>
      <c r="BM7525" s="44"/>
    </row>
    <row r="7526" spans="3:65" ht="12" customHeight="1">
      <c r="C7526" s="63"/>
      <c r="AB7526" s="49"/>
      <c r="AF7526" s="44"/>
      <c r="AQ7526" s="44"/>
      <c r="AS7526" s="44"/>
      <c r="BM7526" s="44"/>
    </row>
    <row r="7527" spans="3:65" ht="12" customHeight="1">
      <c r="C7527" s="63"/>
      <c r="AB7527" s="49"/>
      <c r="AF7527" s="44"/>
      <c r="AQ7527" s="44"/>
      <c r="AS7527" s="44"/>
      <c r="BM7527" s="44"/>
    </row>
    <row r="7528" spans="3:65" ht="12" customHeight="1">
      <c r="C7528" s="63"/>
      <c r="AB7528" s="49"/>
      <c r="AF7528" s="44"/>
      <c r="AQ7528" s="44"/>
      <c r="AS7528" s="44"/>
      <c r="BM7528" s="44"/>
    </row>
    <row r="7529" spans="3:65" ht="12" customHeight="1">
      <c r="C7529" s="63"/>
      <c r="AB7529" s="49"/>
      <c r="AF7529" s="44"/>
      <c r="AQ7529" s="44"/>
      <c r="AS7529" s="44"/>
      <c r="BM7529" s="44"/>
    </row>
    <row r="7530" spans="3:65" ht="12" customHeight="1">
      <c r="C7530" s="63"/>
      <c r="AB7530" s="49"/>
      <c r="AF7530" s="44"/>
      <c r="AQ7530" s="44"/>
      <c r="AS7530" s="44"/>
      <c r="BM7530" s="44"/>
    </row>
    <row r="7531" spans="3:65" ht="12" customHeight="1">
      <c r="C7531" s="63"/>
      <c r="AB7531" s="49"/>
      <c r="AF7531" s="44"/>
      <c r="AQ7531" s="44"/>
      <c r="AS7531" s="44"/>
      <c r="BM7531" s="44"/>
    </row>
    <row r="7532" spans="3:65" ht="12" customHeight="1">
      <c r="C7532" s="63"/>
      <c r="AB7532" s="49"/>
      <c r="AF7532" s="44"/>
      <c r="AQ7532" s="44"/>
      <c r="AS7532" s="44"/>
      <c r="BM7532" s="44"/>
    </row>
    <row r="7533" spans="3:65" ht="12" customHeight="1">
      <c r="C7533" s="63"/>
      <c r="AB7533" s="49"/>
      <c r="AF7533" s="44"/>
      <c r="AQ7533" s="44"/>
      <c r="AS7533" s="44"/>
      <c r="BM7533" s="44"/>
    </row>
    <row r="7534" spans="3:65" ht="12" customHeight="1">
      <c r="C7534" s="63"/>
      <c r="AB7534" s="49"/>
      <c r="AF7534" s="44"/>
      <c r="AQ7534" s="44"/>
      <c r="AS7534" s="44"/>
      <c r="BM7534" s="44"/>
    </row>
    <row r="7535" spans="3:65" ht="12" customHeight="1">
      <c r="C7535" s="63"/>
      <c r="AB7535" s="49"/>
      <c r="AF7535" s="44"/>
      <c r="AQ7535" s="44"/>
      <c r="AS7535" s="44"/>
      <c r="BM7535" s="44"/>
    </row>
    <row r="7536" spans="3:65" ht="12" customHeight="1">
      <c r="C7536" s="63"/>
      <c r="AB7536" s="49"/>
      <c r="AF7536" s="44"/>
      <c r="AQ7536" s="44"/>
      <c r="AS7536" s="44"/>
      <c r="BM7536" s="44"/>
    </row>
    <row r="7537" spans="3:65" ht="12" customHeight="1">
      <c r="C7537" s="63"/>
      <c r="AB7537" s="49"/>
      <c r="AF7537" s="44"/>
      <c r="AQ7537" s="44"/>
      <c r="AS7537" s="44"/>
      <c r="BM7537" s="44"/>
    </row>
    <row r="7538" spans="3:65" ht="12" customHeight="1">
      <c r="C7538" s="63"/>
      <c r="AB7538" s="49"/>
      <c r="AF7538" s="44"/>
      <c r="AQ7538" s="44"/>
      <c r="AS7538" s="44"/>
      <c r="BM7538" s="44"/>
    </row>
    <row r="7539" spans="3:65" ht="12" customHeight="1">
      <c r="C7539" s="63"/>
      <c r="AB7539" s="49"/>
      <c r="AF7539" s="44"/>
      <c r="AQ7539" s="44"/>
      <c r="AS7539" s="44"/>
      <c r="BM7539" s="44"/>
    </row>
    <row r="7540" spans="3:65" ht="12" customHeight="1">
      <c r="C7540" s="63"/>
      <c r="AB7540" s="49"/>
      <c r="AF7540" s="44"/>
      <c r="AQ7540" s="44"/>
      <c r="AS7540" s="44"/>
      <c r="BM7540" s="44"/>
    </row>
    <row r="7541" spans="3:65" ht="12" customHeight="1">
      <c r="C7541" s="63"/>
      <c r="AB7541" s="49"/>
      <c r="AF7541" s="44"/>
      <c r="AQ7541" s="44"/>
      <c r="AS7541" s="44"/>
      <c r="BM7541" s="44"/>
    </row>
    <row r="7542" spans="3:65" ht="12" customHeight="1">
      <c r="C7542" s="63"/>
      <c r="AB7542" s="49"/>
      <c r="AF7542" s="44"/>
      <c r="AQ7542" s="44"/>
      <c r="AS7542" s="44"/>
      <c r="BM7542" s="44"/>
    </row>
    <row r="7543" spans="3:65" ht="12" customHeight="1">
      <c r="C7543" s="63"/>
      <c r="AB7543" s="49"/>
      <c r="AF7543" s="44"/>
      <c r="AQ7543" s="44"/>
      <c r="AS7543" s="44"/>
      <c r="BM7543" s="44"/>
    </row>
    <row r="7544" spans="3:65" ht="12" customHeight="1">
      <c r="C7544" s="63"/>
      <c r="AB7544" s="49"/>
      <c r="AF7544" s="44"/>
      <c r="AQ7544" s="44"/>
      <c r="AS7544" s="44"/>
      <c r="BM7544" s="44"/>
    </row>
    <row r="7545" spans="3:65" ht="12" customHeight="1">
      <c r="C7545" s="63"/>
      <c r="AB7545" s="49"/>
      <c r="AF7545" s="44"/>
      <c r="AQ7545" s="44"/>
      <c r="AS7545" s="44"/>
      <c r="BM7545" s="44"/>
    </row>
    <row r="7546" spans="3:65" ht="12" customHeight="1">
      <c r="C7546" s="63"/>
      <c r="AB7546" s="49"/>
      <c r="AF7546" s="44"/>
      <c r="AQ7546" s="44"/>
      <c r="AS7546" s="44"/>
      <c r="BM7546" s="44"/>
    </row>
    <row r="7547" spans="3:65" ht="12" customHeight="1">
      <c r="C7547" s="63"/>
      <c r="AB7547" s="49"/>
      <c r="AF7547" s="44"/>
      <c r="AQ7547" s="44"/>
      <c r="AS7547" s="44"/>
      <c r="BM7547" s="44"/>
    </row>
    <row r="7548" spans="3:65" ht="12" customHeight="1">
      <c r="C7548" s="63"/>
      <c r="AB7548" s="49"/>
      <c r="AF7548" s="44"/>
      <c r="AQ7548" s="44"/>
      <c r="AS7548" s="44"/>
      <c r="BM7548" s="44"/>
    </row>
    <row r="7549" spans="3:65" ht="12" customHeight="1">
      <c r="C7549" s="63"/>
      <c r="AB7549" s="49"/>
      <c r="AF7549" s="44"/>
      <c r="AQ7549" s="44"/>
      <c r="AS7549" s="44"/>
      <c r="BM7549" s="44"/>
    </row>
    <row r="7550" spans="3:65" ht="12" customHeight="1">
      <c r="C7550" s="63"/>
      <c r="AB7550" s="49"/>
      <c r="AF7550" s="44"/>
      <c r="AQ7550" s="44"/>
      <c r="AS7550" s="44"/>
      <c r="BM7550" s="44"/>
    </row>
    <row r="7551" spans="3:65" ht="12" customHeight="1">
      <c r="C7551" s="63"/>
      <c r="AB7551" s="49"/>
      <c r="AF7551" s="44"/>
      <c r="AQ7551" s="44"/>
      <c r="AS7551" s="44"/>
      <c r="BM7551" s="44"/>
    </row>
    <row r="7552" spans="3:65" ht="12" customHeight="1">
      <c r="C7552" s="63"/>
      <c r="AB7552" s="49"/>
      <c r="AF7552" s="44"/>
      <c r="AQ7552" s="44"/>
      <c r="AS7552" s="44"/>
      <c r="BM7552" s="44"/>
    </row>
    <row r="7553" spans="3:65" ht="12" customHeight="1">
      <c r="C7553" s="63"/>
      <c r="AB7553" s="49"/>
      <c r="AF7553" s="44"/>
      <c r="AQ7553" s="44"/>
      <c r="AS7553" s="44"/>
      <c r="BM7553" s="44"/>
    </row>
    <row r="7554" spans="3:65" ht="12" customHeight="1">
      <c r="C7554" s="63"/>
      <c r="AB7554" s="49"/>
      <c r="AF7554" s="44"/>
      <c r="AQ7554" s="44"/>
      <c r="AS7554" s="44"/>
      <c r="BM7554" s="44"/>
    </row>
    <row r="7555" spans="3:65" ht="12" customHeight="1">
      <c r="C7555" s="63"/>
      <c r="AB7555" s="49"/>
      <c r="AF7555" s="44"/>
      <c r="AQ7555" s="44"/>
      <c r="AS7555" s="44"/>
      <c r="BM7555" s="44"/>
    </row>
    <row r="7556" spans="3:65" ht="12" customHeight="1">
      <c r="C7556" s="63"/>
      <c r="AB7556" s="49"/>
      <c r="AF7556" s="44"/>
      <c r="AQ7556" s="44"/>
      <c r="AS7556" s="44"/>
      <c r="BM7556" s="44"/>
    </row>
    <row r="7557" spans="3:65" ht="12" customHeight="1">
      <c r="C7557" s="63"/>
      <c r="AB7557" s="49"/>
      <c r="AF7557" s="44"/>
      <c r="AQ7557" s="44"/>
      <c r="AS7557" s="44"/>
      <c r="BM7557" s="44"/>
    </row>
    <row r="7558" spans="3:65" ht="12" customHeight="1">
      <c r="C7558" s="63"/>
      <c r="AB7558" s="49"/>
      <c r="AF7558" s="44"/>
      <c r="AQ7558" s="44"/>
      <c r="AS7558" s="44"/>
      <c r="BM7558" s="44"/>
    </row>
    <row r="7559" spans="3:65" ht="12" customHeight="1">
      <c r="C7559" s="63"/>
      <c r="AB7559" s="49"/>
      <c r="AF7559" s="44"/>
      <c r="AQ7559" s="44"/>
      <c r="AS7559" s="44"/>
      <c r="BM7559" s="44"/>
    </row>
    <row r="7560" spans="3:65" ht="12" customHeight="1">
      <c r="C7560" s="63"/>
      <c r="AB7560" s="49"/>
      <c r="AF7560" s="44"/>
      <c r="AQ7560" s="44"/>
      <c r="AS7560" s="44"/>
      <c r="BM7560" s="44"/>
    </row>
    <row r="7561" spans="3:65" ht="12" customHeight="1">
      <c r="C7561" s="63"/>
      <c r="AB7561" s="49"/>
      <c r="AF7561" s="44"/>
      <c r="AQ7561" s="44"/>
      <c r="AS7561" s="44"/>
      <c r="BM7561" s="44"/>
    </row>
    <row r="7562" spans="3:65" ht="12" customHeight="1">
      <c r="C7562" s="63"/>
      <c r="AB7562" s="49"/>
      <c r="AF7562" s="44"/>
      <c r="AQ7562" s="44"/>
      <c r="AS7562" s="44"/>
      <c r="BM7562" s="44"/>
    </row>
    <row r="7563" spans="3:65" ht="12" customHeight="1">
      <c r="C7563" s="63"/>
      <c r="AB7563" s="49"/>
      <c r="AF7563" s="44"/>
      <c r="AQ7563" s="44"/>
      <c r="AS7563" s="44"/>
      <c r="BM7563" s="44"/>
    </row>
    <row r="7564" spans="3:65" ht="12" customHeight="1">
      <c r="C7564" s="63"/>
      <c r="AB7564" s="49"/>
      <c r="AF7564" s="44"/>
      <c r="AQ7564" s="44"/>
      <c r="AS7564" s="44"/>
      <c r="BM7564" s="44"/>
    </row>
    <row r="7565" spans="3:65" ht="12" customHeight="1">
      <c r="C7565" s="63"/>
      <c r="AB7565" s="49"/>
      <c r="AF7565" s="44"/>
      <c r="AQ7565" s="44"/>
      <c r="AS7565" s="44"/>
      <c r="BM7565" s="44"/>
    </row>
    <row r="7566" spans="3:65" ht="12" customHeight="1">
      <c r="C7566" s="63"/>
      <c r="AB7566" s="49"/>
      <c r="AF7566" s="44"/>
      <c r="AQ7566" s="44"/>
      <c r="AS7566" s="44"/>
      <c r="BM7566" s="44"/>
    </row>
    <row r="7567" spans="3:65" ht="12" customHeight="1">
      <c r="C7567" s="63"/>
      <c r="AB7567" s="49"/>
      <c r="AF7567" s="44"/>
      <c r="AQ7567" s="44"/>
      <c r="AS7567" s="44"/>
      <c r="BM7567" s="44"/>
    </row>
    <row r="7568" spans="3:65" ht="12" customHeight="1">
      <c r="C7568" s="63"/>
      <c r="AB7568" s="49"/>
      <c r="AF7568" s="44"/>
      <c r="AQ7568" s="44"/>
      <c r="AS7568" s="44"/>
      <c r="BM7568" s="44"/>
    </row>
    <row r="7569" spans="3:65" ht="12" customHeight="1">
      <c r="C7569" s="63"/>
      <c r="AB7569" s="49"/>
      <c r="AF7569" s="44"/>
      <c r="AQ7569" s="44"/>
      <c r="AS7569" s="44"/>
      <c r="BM7569" s="44"/>
    </row>
    <row r="7570" spans="3:65" ht="12" customHeight="1">
      <c r="C7570" s="63"/>
      <c r="AB7570" s="49"/>
      <c r="AF7570" s="44"/>
      <c r="AQ7570" s="44"/>
      <c r="AS7570" s="44"/>
      <c r="BM7570" s="44"/>
    </row>
    <row r="7571" spans="3:65" ht="12" customHeight="1">
      <c r="C7571" s="63"/>
      <c r="AB7571" s="49"/>
      <c r="AF7571" s="44"/>
      <c r="AQ7571" s="44"/>
      <c r="AS7571" s="44"/>
      <c r="BM7571" s="44"/>
    </row>
    <row r="7572" spans="3:65" ht="12" customHeight="1">
      <c r="C7572" s="63"/>
      <c r="AB7572" s="49"/>
      <c r="AF7572" s="44"/>
      <c r="AQ7572" s="44"/>
      <c r="AS7572" s="44"/>
      <c r="BM7572" s="44"/>
    </row>
    <row r="7573" spans="3:65" ht="12" customHeight="1">
      <c r="C7573" s="63"/>
      <c r="AB7573" s="49"/>
      <c r="AF7573" s="44"/>
      <c r="AQ7573" s="44"/>
      <c r="AS7573" s="44"/>
      <c r="BM7573" s="44"/>
    </row>
    <row r="7574" spans="3:65" ht="12" customHeight="1">
      <c r="C7574" s="63"/>
      <c r="AB7574" s="49"/>
      <c r="AF7574" s="44"/>
      <c r="AQ7574" s="44"/>
      <c r="AS7574" s="44"/>
      <c r="BM7574" s="44"/>
    </row>
    <row r="7575" spans="3:65" ht="12" customHeight="1">
      <c r="C7575" s="63"/>
      <c r="AB7575" s="49"/>
      <c r="AF7575" s="44"/>
      <c r="AQ7575" s="44"/>
      <c r="AS7575" s="44"/>
      <c r="BM7575" s="44"/>
    </row>
    <row r="7576" spans="3:65" ht="12" customHeight="1">
      <c r="C7576" s="63"/>
      <c r="AB7576" s="49"/>
      <c r="AF7576" s="44"/>
      <c r="AQ7576" s="44"/>
      <c r="AS7576" s="44"/>
      <c r="BM7576" s="44"/>
    </row>
    <row r="7577" spans="3:65" ht="12" customHeight="1">
      <c r="C7577" s="63"/>
      <c r="AB7577" s="49"/>
      <c r="AF7577" s="44"/>
      <c r="AQ7577" s="44"/>
      <c r="AS7577" s="44"/>
      <c r="BM7577" s="44"/>
    </row>
    <row r="7578" spans="3:65" ht="12" customHeight="1">
      <c r="C7578" s="63"/>
      <c r="AB7578" s="49"/>
      <c r="AF7578" s="44"/>
      <c r="AQ7578" s="44"/>
      <c r="AS7578" s="44"/>
      <c r="BM7578" s="44"/>
    </row>
    <row r="7579" spans="3:65" ht="12" customHeight="1">
      <c r="C7579" s="63"/>
      <c r="AB7579" s="49"/>
      <c r="AF7579" s="44"/>
      <c r="AQ7579" s="44"/>
      <c r="AS7579" s="44"/>
      <c r="BM7579" s="44"/>
    </row>
    <row r="7580" spans="3:65" ht="12" customHeight="1">
      <c r="C7580" s="63"/>
      <c r="AB7580" s="49"/>
      <c r="AF7580" s="44"/>
      <c r="AQ7580" s="44"/>
      <c r="AS7580" s="44"/>
      <c r="BM7580" s="44"/>
    </row>
    <row r="7581" spans="3:65" ht="12" customHeight="1">
      <c r="C7581" s="63"/>
      <c r="AB7581" s="49"/>
      <c r="AF7581" s="44"/>
      <c r="AQ7581" s="44"/>
      <c r="AS7581" s="44"/>
      <c r="BM7581" s="44"/>
    </row>
    <row r="7582" spans="3:65" ht="12" customHeight="1">
      <c r="C7582" s="63"/>
      <c r="AB7582" s="49"/>
      <c r="AF7582" s="44"/>
      <c r="AQ7582" s="44"/>
      <c r="AS7582" s="44"/>
      <c r="BM7582" s="44"/>
    </row>
    <row r="7583" spans="3:65" ht="12" customHeight="1">
      <c r="C7583" s="63"/>
      <c r="AB7583" s="49"/>
      <c r="AF7583" s="44"/>
      <c r="AQ7583" s="44"/>
      <c r="AS7583" s="44"/>
      <c r="BM7583" s="44"/>
    </row>
    <row r="7584" spans="3:65" ht="12" customHeight="1">
      <c r="C7584" s="63"/>
      <c r="AB7584" s="49"/>
      <c r="AF7584" s="44"/>
      <c r="AQ7584" s="44"/>
      <c r="AS7584" s="44"/>
      <c r="BM7584" s="44"/>
    </row>
    <row r="7585" spans="3:65" ht="12" customHeight="1">
      <c r="C7585" s="63"/>
      <c r="AB7585" s="49"/>
      <c r="AF7585" s="44"/>
      <c r="AQ7585" s="44"/>
      <c r="AS7585" s="44"/>
      <c r="BM7585" s="44"/>
    </row>
    <row r="7586" spans="3:65" ht="12" customHeight="1">
      <c r="C7586" s="63"/>
      <c r="AB7586" s="49"/>
      <c r="AF7586" s="44"/>
      <c r="AQ7586" s="44"/>
      <c r="AS7586" s="44"/>
      <c r="BM7586" s="44"/>
    </row>
    <row r="7587" spans="3:65" ht="12" customHeight="1">
      <c r="C7587" s="63"/>
      <c r="AB7587" s="49"/>
      <c r="AF7587" s="44"/>
      <c r="AQ7587" s="44"/>
      <c r="AS7587" s="44"/>
      <c r="BM7587" s="44"/>
    </row>
    <row r="7588" spans="3:65" ht="12" customHeight="1">
      <c r="C7588" s="63"/>
      <c r="AB7588" s="49"/>
      <c r="AF7588" s="44"/>
      <c r="AQ7588" s="44"/>
      <c r="AS7588" s="44"/>
      <c r="BM7588" s="44"/>
    </row>
    <row r="7589" spans="3:65" ht="12" customHeight="1">
      <c r="C7589" s="63"/>
      <c r="AB7589" s="49"/>
      <c r="AF7589" s="44"/>
      <c r="AQ7589" s="44"/>
      <c r="AS7589" s="44"/>
      <c r="BM7589" s="44"/>
    </row>
    <row r="7590" spans="3:65" ht="12" customHeight="1">
      <c r="C7590" s="63"/>
      <c r="AB7590" s="49"/>
      <c r="AF7590" s="44"/>
      <c r="AQ7590" s="44"/>
      <c r="AS7590" s="44"/>
      <c r="BM7590" s="44"/>
    </row>
    <row r="7591" spans="3:65" ht="12" customHeight="1">
      <c r="C7591" s="63"/>
      <c r="AB7591" s="49"/>
      <c r="AF7591" s="44"/>
      <c r="AQ7591" s="44"/>
      <c r="AS7591" s="44"/>
      <c r="BM7591" s="44"/>
    </row>
    <row r="7592" spans="3:65" ht="12" customHeight="1">
      <c r="C7592" s="63"/>
      <c r="AB7592" s="49"/>
      <c r="AF7592" s="44"/>
      <c r="AQ7592" s="44"/>
      <c r="AS7592" s="44"/>
      <c r="BM7592" s="44"/>
    </row>
    <row r="7593" spans="3:65" ht="12" customHeight="1">
      <c r="C7593" s="63"/>
      <c r="AB7593" s="49"/>
      <c r="AF7593" s="44"/>
      <c r="AQ7593" s="44"/>
      <c r="AS7593" s="44"/>
      <c r="BM7593" s="44"/>
    </row>
    <row r="7594" spans="3:65" ht="12" customHeight="1">
      <c r="C7594" s="63"/>
      <c r="AB7594" s="49"/>
      <c r="AF7594" s="44"/>
      <c r="AQ7594" s="44"/>
      <c r="AS7594" s="44"/>
      <c r="BM7594" s="44"/>
    </row>
    <row r="7595" spans="3:65" ht="12" customHeight="1">
      <c r="C7595" s="63"/>
      <c r="AB7595" s="49"/>
      <c r="AF7595" s="44"/>
      <c r="AQ7595" s="44"/>
      <c r="AS7595" s="44"/>
      <c r="BM7595" s="44"/>
    </row>
    <row r="7596" spans="3:65" ht="12" customHeight="1">
      <c r="C7596" s="63"/>
      <c r="AB7596" s="49"/>
      <c r="AF7596" s="44"/>
      <c r="AQ7596" s="44"/>
      <c r="AS7596" s="44"/>
      <c r="BM7596" s="44"/>
    </row>
    <row r="7597" spans="3:65" ht="12" customHeight="1">
      <c r="C7597" s="63"/>
      <c r="AB7597" s="49"/>
      <c r="AF7597" s="44"/>
      <c r="AQ7597" s="44"/>
      <c r="AS7597" s="44"/>
      <c r="BM7597" s="44"/>
    </row>
    <row r="7598" spans="3:65" ht="12" customHeight="1">
      <c r="C7598" s="63"/>
      <c r="AB7598" s="49"/>
      <c r="AF7598" s="44"/>
      <c r="AQ7598" s="44"/>
      <c r="AS7598" s="44"/>
      <c r="BM7598" s="44"/>
    </row>
    <row r="7599" spans="3:65" ht="12" customHeight="1">
      <c r="C7599" s="63"/>
      <c r="AB7599" s="49"/>
      <c r="AF7599" s="44"/>
      <c r="AQ7599" s="44"/>
      <c r="AS7599" s="44"/>
      <c r="BM7599" s="44"/>
    </row>
    <row r="7600" spans="3:65" ht="12" customHeight="1">
      <c r="C7600" s="63"/>
      <c r="AB7600" s="49"/>
      <c r="AF7600" s="44"/>
      <c r="AQ7600" s="44"/>
      <c r="AS7600" s="44"/>
      <c r="BM7600" s="44"/>
    </row>
    <row r="7601" spans="3:65" ht="12" customHeight="1">
      <c r="C7601" s="63"/>
      <c r="AB7601" s="49"/>
      <c r="AF7601" s="44"/>
      <c r="AQ7601" s="44"/>
      <c r="AS7601" s="44"/>
      <c r="BM7601" s="44"/>
    </row>
    <row r="7602" spans="3:65" ht="12" customHeight="1">
      <c r="C7602" s="63"/>
      <c r="AB7602" s="49"/>
      <c r="AF7602" s="44"/>
      <c r="AQ7602" s="44"/>
      <c r="AS7602" s="44"/>
      <c r="BM7602" s="44"/>
    </row>
    <row r="7603" spans="3:65" ht="12" customHeight="1">
      <c r="C7603" s="63"/>
      <c r="AB7603" s="49"/>
      <c r="AF7603" s="44"/>
      <c r="AQ7603" s="44"/>
      <c r="AS7603" s="44"/>
      <c r="BM7603" s="44"/>
    </row>
    <row r="7604" spans="3:65" ht="12" customHeight="1">
      <c r="C7604" s="63"/>
      <c r="AB7604" s="49"/>
      <c r="AF7604" s="44"/>
      <c r="AQ7604" s="44"/>
      <c r="AS7604" s="44"/>
      <c r="BM7604" s="44"/>
    </row>
    <row r="7605" spans="3:65" ht="12" customHeight="1">
      <c r="C7605" s="63"/>
      <c r="AB7605" s="49"/>
      <c r="AF7605" s="44"/>
      <c r="AQ7605" s="44"/>
      <c r="AS7605" s="44"/>
      <c r="BM7605" s="44"/>
    </row>
    <row r="7606" spans="3:65" ht="12" customHeight="1">
      <c r="C7606" s="63"/>
      <c r="AB7606" s="49"/>
      <c r="AF7606" s="44"/>
      <c r="AQ7606" s="44"/>
      <c r="AS7606" s="44"/>
      <c r="BM7606" s="44"/>
    </row>
    <row r="7607" spans="3:65" ht="12" customHeight="1">
      <c r="C7607" s="63"/>
      <c r="AB7607" s="49"/>
      <c r="AF7607" s="44"/>
      <c r="AQ7607" s="44"/>
      <c r="AS7607" s="44"/>
      <c r="BM7607" s="44"/>
    </row>
    <row r="7608" spans="3:65" ht="12" customHeight="1">
      <c r="C7608" s="63"/>
      <c r="AB7608" s="49"/>
      <c r="AF7608" s="44"/>
      <c r="AQ7608" s="44"/>
      <c r="AS7608" s="44"/>
      <c r="BM7608" s="44"/>
    </row>
    <row r="7609" spans="3:65" ht="12" customHeight="1">
      <c r="C7609" s="63"/>
      <c r="AB7609" s="49"/>
      <c r="AF7609" s="44"/>
      <c r="AQ7609" s="44"/>
      <c r="AS7609" s="44"/>
      <c r="BM7609" s="44"/>
    </row>
    <row r="7610" spans="3:65" ht="12" customHeight="1">
      <c r="C7610" s="63"/>
      <c r="AB7610" s="49"/>
      <c r="AF7610" s="44"/>
      <c r="AQ7610" s="44"/>
      <c r="AS7610" s="44"/>
      <c r="BM7610" s="44"/>
    </row>
    <row r="7611" spans="3:65" ht="12" customHeight="1">
      <c r="C7611" s="63"/>
      <c r="AB7611" s="49"/>
      <c r="AF7611" s="44"/>
      <c r="AQ7611" s="44"/>
      <c r="AS7611" s="44"/>
      <c r="BM7611" s="44"/>
    </row>
    <row r="7612" spans="3:65" ht="12" customHeight="1">
      <c r="C7612" s="63"/>
      <c r="AB7612" s="49"/>
      <c r="AF7612" s="44"/>
      <c r="AQ7612" s="44"/>
      <c r="AS7612" s="44"/>
      <c r="BM7612" s="44"/>
    </row>
    <row r="7613" spans="3:65" ht="12" customHeight="1">
      <c r="C7613" s="63"/>
      <c r="AB7613" s="49"/>
      <c r="AF7613" s="44"/>
      <c r="AQ7613" s="44"/>
      <c r="AS7613" s="44"/>
      <c r="BM7613" s="44"/>
    </row>
    <row r="7614" spans="3:65" ht="12" customHeight="1">
      <c r="C7614" s="63"/>
      <c r="AB7614" s="49"/>
      <c r="AF7614" s="44"/>
      <c r="AQ7614" s="44"/>
      <c r="AS7614" s="44"/>
      <c r="BM7614" s="44"/>
    </row>
    <row r="7615" spans="3:65" ht="12" customHeight="1">
      <c r="C7615" s="63"/>
      <c r="AB7615" s="49"/>
      <c r="AF7615" s="44"/>
      <c r="AQ7615" s="44"/>
      <c r="AS7615" s="44"/>
      <c r="BM7615" s="44"/>
    </row>
    <row r="7616" spans="3:65" ht="12" customHeight="1">
      <c r="C7616" s="63"/>
      <c r="AB7616" s="49"/>
      <c r="AF7616" s="44"/>
      <c r="AQ7616" s="44"/>
      <c r="AS7616" s="44"/>
      <c r="BM7616" s="44"/>
    </row>
    <row r="7617" spans="3:65" ht="12" customHeight="1">
      <c r="C7617" s="63"/>
      <c r="AB7617" s="49"/>
      <c r="AF7617" s="44"/>
      <c r="AQ7617" s="44"/>
      <c r="AS7617" s="44"/>
      <c r="BM7617" s="44"/>
    </row>
    <row r="7618" spans="3:65" ht="12" customHeight="1">
      <c r="C7618" s="63"/>
      <c r="AB7618" s="49"/>
      <c r="AF7618" s="44"/>
      <c r="AQ7618" s="44"/>
      <c r="AS7618" s="44"/>
      <c r="BM7618" s="44"/>
    </row>
    <row r="7619" spans="3:65" ht="12" customHeight="1">
      <c r="C7619" s="63"/>
      <c r="AB7619" s="49"/>
      <c r="AF7619" s="44"/>
      <c r="AQ7619" s="44"/>
      <c r="AS7619" s="44"/>
      <c r="BM7619" s="44"/>
    </row>
    <row r="7620" spans="3:65" ht="12" customHeight="1">
      <c r="C7620" s="63"/>
      <c r="AB7620" s="49"/>
      <c r="AF7620" s="44"/>
      <c r="AQ7620" s="44"/>
      <c r="AS7620" s="44"/>
      <c r="BM7620" s="44"/>
    </row>
    <row r="7621" spans="3:65" ht="12" customHeight="1">
      <c r="C7621" s="63"/>
      <c r="AB7621" s="49"/>
      <c r="AF7621" s="44"/>
      <c r="AQ7621" s="44"/>
      <c r="AS7621" s="44"/>
      <c r="BM7621" s="44"/>
    </row>
    <row r="7622" spans="3:65" ht="12" customHeight="1">
      <c r="C7622" s="63"/>
      <c r="AB7622" s="49"/>
      <c r="AF7622" s="44"/>
      <c r="AQ7622" s="44"/>
      <c r="AS7622" s="44"/>
      <c r="BM7622" s="44"/>
    </row>
    <row r="7623" spans="3:65" ht="12" customHeight="1">
      <c r="C7623" s="63"/>
      <c r="AB7623" s="49"/>
      <c r="AF7623" s="44"/>
      <c r="AQ7623" s="44"/>
      <c r="AS7623" s="44"/>
      <c r="BM7623" s="44"/>
    </row>
    <row r="7624" spans="3:65" ht="12" customHeight="1">
      <c r="C7624" s="63"/>
      <c r="AB7624" s="49"/>
      <c r="AF7624" s="44"/>
      <c r="AQ7624" s="44"/>
      <c r="AS7624" s="44"/>
      <c r="BM7624" s="44"/>
    </row>
    <row r="7625" spans="3:65" ht="12" customHeight="1">
      <c r="C7625" s="63"/>
      <c r="AB7625" s="49"/>
      <c r="AF7625" s="44"/>
      <c r="AQ7625" s="44"/>
      <c r="AS7625" s="44"/>
      <c r="BM7625" s="44"/>
    </row>
    <row r="7626" spans="3:65" ht="12" customHeight="1">
      <c r="C7626" s="63"/>
      <c r="AB7626" s="49"/>
      <c r="AF7626" s="44"/>
      <c r="AQ7626" s="44"/>
      <c r="AS7626" s="44"/>
      <c r="BM7626" s="44"/>
    </row>
    <row r="7627" spans="3:65" ht="12" customHeight="1">
      <c r="C7627" s="63"/>
      <c r="AB7627" s="49"/>
      <c r="AF7627" s="44"/>
      <c r="AQ7627" s="44"/>
      <c r="AS7627" s="44"/>
      <c r="BM7627" s="44"/>
    </row>
    <row r="7628" spans="3:65" ht="12" customHeight="1">
      <c r="C7628" s="63"/>
      <c r="AB7628" s="49"/>
      <c r="AF7628" s="44"/>
      <c r="AQ7628" s="44"/>
      <c r="AS7628" s="44"/>
      <c r="BM7628" s="44"/>
    </row>
    <row r="7629" spans="3:65" ht="12" customHeight="1">
      <c r="C7629" s="63"/>
      <c r="AB7629" s="49"/>
      <c r="AF7629" s="44"/>
      <c r="AQ7629" s="44"/>
      <c r="AS7629" s="44"/>
      <c r="BM7629" s="44"/>
    </row>
    <row r="7630" spans="3:65" ht="12" customHeight="1">
      <c r="C7630" s="63"/>
      <c r="AB7630" s="49"/>
      <c r="AF7630" s="44"/>
      <c r="AQ7630" s="44"/>
      <c r="AS7630" s="44"/>
      <c r="BM7630" s="44"/>
    </row>
    <row r="7631" spans="3:65" ht="12" customHeight="1">
      <c r="C7631" s="63"/>
      <c r="AB7631" s="49"/>
      <c r="AF7631" s="44"/>
      <c r="AQ7631" s="44"/>
      <c r="AS7631" s="44"/>
      <c r="BM7631" s="44"/>
    </row>
    <row r="7632" spans="3:65" ht="12" customHeight="1">
      <c r="C7632" s="63"/>
      <c r="AB7632" s="49"/>
      <c r="AF7632" s="44"/>
      <c r="AQ7632" s="44"/>
      <c r="AS7632" s="44"/>
      <c r="BM7632" s="44"/>
    </row>
    <row r="7633" spans="3:65" ht="12" customHeight="1">
      <c r="C7633" s="63"/>
      <c r="AB7633" s="49"/>
      <c r="AF7633" s="44"/>
      <c r="AQ7633" s="44"/>
      <c r="AS7633" s="44"/>
      <c r="BM7633" s="44"/>
    </row>
    <row r="7634" spans="3:65" ht="12" customHeight="1">
      <c r="C7634" s="63"/>
      <c r="AB7634" s="49"/>
      <c r="AF7634" s="44"/>
      <c r="AQ7634" s="44"/>
      <c r="AS7634" s="44"/>
      <c r="BM7634" s="44"/>
    </row>
    <row r="7635" spans="3:65" ht="12" customHeight="1">
      <c r="C7635" s="63"/>
      <c r="AB7635" s="49"/>
      <c r="AF7635" s="44"/>
      <c r="AQ7635" s="44"/>
      <c r="AS7635" s="44"/>
      <c r="BM7635" s="44"/>
    </row>
    <row r="7636" spans="3:65" ht="12" customHeight="1">
      <c r="C7636" s="63"/>
      <c r="AB7636" s="49"/>
      <c r="AF7636" s="44"/>
      <c r="AQ7636" s="44"/>
      <c r="AS7636" s="44"/>
      <c r="BM7636" s="44"/>
    </row>
    <row r="7637" spans="3:65" ht="12" customHeight="1">
      <c r="C7637" s="63"/>
      <c r="AB7637" s="49"/>
      <c r="AF7637" s="44"/>
      <c r="AQ7637" s="44"/>
      <c r="AS7637" s="44"/>
      <c r="BM7637" s="44"/>
    </row>
    <row r="7638" spans="3:65" ht="12" customHeight="1">
      <c r="C7638" s="63"/>
      <c r="AB7638" s="49"/>
      <c r="AF7638" s="44"/>
      <c r="AQ7638" s="44"/>
      <c r="AS7638" s="44"/>
      <c r="BM7638" s="44"/>
    </row>
    <row r="7639" spans="3:65" ht="12" customHeight="1">
      <c r="C7639" s="63"/>
      <c r="AB7639" s="49"/>
      <c r="AF7639" s="44"/>
      <c r="AQ7639" s="44"/>
      <c r="AS7639" s="44"/>
      <c r="BM7639" s="44"/>
    </row>
    <row r="7640" spans="3:65" ht="12" customHeight="1">
      <c r="C7640" s="63"/>
      <c r="AB7640" s="49"/>
      <c r="AF7640" s="44"/>
      <c r="AQ7640" s="44"/>
      <c r="AS7640" s="44"/>
      <c r="BM7640" s="44"/>
    </row>
    <row r="7641" spans="3:65" ht="12" customHeight="1">
      <c r="C7641" s="63"/>
      <c r="AB7641" s="49"/>
      <c r="AF7641" s="44"/>
      <c r="AQ7641" s="44"/>
      <c r="AS7641" s="44"/>
      <c r="BM7641" s="44"/>
    </row>
    <row r="7642" spans="3:65" ht="12" customHeight="1">
      <c r="C7642" s="63"/>
      <c r="AB7642" s="49"/>
      <c r="AF7642" s="44"/>
      <c r="AQ7642" s="44"/>
      <c r="AS7642" s="44"/>
      <c r="BM7642" s="44"/>
    </row>
    <row r="7643" spans="3:65" ht="12" customHeight="1">
      <c r="C7643" s="63"/>
      <c r="AB7643" s="49"/>
      <c r="AF7643" s="44"/>
      <c r="AQ7643" s="44"/>
      <c r="AS7643" s="44"/>
      <c r="BM7643" s="44"/>
    </row>
    <row r="7644" spans="3:65" ht="12" customHeight="1">
      <c r="C7644" s="63"/>
      <c r="AB7644" s="49"/>
      <c r="AF7644" s="44"/>
      <c r="AQ7644" s="44"/>
      <c r="AS7644" s="44"/>
      <c r="BM7644" s="44"/>
    </row>
    <row r="7645" spans="3:65" ht="12" customHeight="1">
      <c r="C7645" s="63"/>
      <c r="AB7645" s="49"/>
      <c r="AF7645" s="44"/>
      <c r="AQ7645" s="44"/>
      <c r="AS7645" s="44"/>
      <c r="BM7645" s="44"/>
    </row>
    <row r="7646" spans="3:65" ht="12" customHeight="1">
      <c r="C7646" s="63"/>
      <c r="AB7646" s="49"/>
      <c r="AF7646" s="44"/>
      <c r="AQ7646" s="44"/>
      <c r="AS7646" s="44"/>
      <c r="BM7646" s="44"/>
    </row>
    <row r="7647" spans="3:65" ht="12" customHeight="1">
      <c r="C7647" s="63"/>
      <c r="AB7647" s="49"/>
      <c r="AF7647" s="44"/>
      <c r="AQ7647" s="44"/>
      <c r="AS7647" s="44"/>
      <c r="BM7647" s="44"/>
    </row>
    <row r="7648" spans="3:65" ht="12" customHeight="1">
      <c r="C7648" s="63"/>
      <c r="AB7648" s="49"/>
      <c r="AF7648" s="44"/>
      <c r="AQ7648" s="44"/>
      <c r="AS7648" s="44"/>
      <c r="BM7648" s="44"/>
    </row>
    <row r="7649" spans="3:65" ht="12" customHeight="1">
      <c r="C7649" s="63"/>
      <c r="AB7649" s="49"/>
      <c r="AF7649" s="44"/>
      <c r="AQ7649" s="44"/>
      <c r="AS7649" s="44"/>
      <c r="BM7649" s="44"/>
    </row>
    <row r="7650" spans="3:65" ht="12" customHeight="1">
      <c r="C7650" s="63"/>
      <c r="AB7650" s="49"/>
      <c r="AF7650" s="44"/>
      <c r="AQ7650" s="44"/>
      <c r="AS7650" s="44"/>
      <c r="BM7650" s="44"/>
    </row>
    <row r="7651" spans="3:65" ht="12" customHeight="1">
      <c r="C7651" s="63"/>
      <c r="AB7651" s="49"/>
      <c r="AF7651" s="44"/>
      <c r="AQ7651" s="44"/>
      <c r="AS7651" s="44"/>
      <c r="BM7651" s="44"/>
    </row>
    <row r="7652" spans="3:65" ht="12" customHeight="1">
      <c r="C7652" s="63"/>
      <c r="AB7652" s="49"/>
      <c r="AF7652" s="44"/>
      <c r="AQ7652" s="44"/>
      <c r="AS7652" s="44"/>
      <c r="BM7652" s="44"/>
    </row>
    <row r="7653" spans="3:65" ht="12" customHeight="1">
      <c r="C7653" s="63"/>
      <c r="AB7653" s="49"/>
      <c r="AF7653" s="44"/>
      <c r="AQ7653" s="44"/>
      <c r="AS7653" s="44"/>
      <c r="BM7653" s="44"/>
    </row>
    <row r="7654" spans="3:65" ht="12" customHeight="1">
      <c r="C7654" s="63"/>
      <c r="AB7654" s="49"/>
      <c r="AF7654" s="44"/>
      <c r="AQ7654" s="44"/>
      <c r="AS7654" s="44"/>
      <c r="BM7654" s="44"/>
    </row>
    <row r="7655" spans="3:65" ht="12" customHeight="1">
      <c r="C7655" s="63"/>
      <c r="AB7655" s="49"/>
      <c r="AF7655" s="44"/>
      <c r="AQ7655" s="44"/>
      <c r="AS7655" s="44"/>
      <c r="BM7655" s="44"/>
    </row>
    <row r="7656" spans="3:65" ht="12" customHeight="1">
      <c r="C7656" s="63"/>
      <c r="AB7656" s="49"/>
      <c r="AF7656" s="44"/>
      <c r="AQ7656" s="44"/>
      <c r="AS7656" s="44"/>
      <c r="BM7656" s="44"/>
    </row>
    <row r="7657" spans="3:65" ht="12" customHeight="1">
      <c r="C7657" s="63"/>
      <c r="AB7657" s="49"/>
      <c r="AF7657" s="44"/>
      <c r="AQ7657" s="44"/>
      <c r="AS7657" s="44"/>
      <c r="BM7657" s="44"/>
    </row>
    <row r="7658" spans="3:65" ht="12" customHeight="1">
      <c r="C7658" s="63"/>
      <c r="AB7658" s="49"/>
      <c r="AF7658" s="44"/>
      <c r="AQ7658" s="44"/>
      <c r="AS7658" s="44"/>
      <c r="BM7658" s="44"/>
    </row>
    <row r="7659" spans="3:65" ht="12" customHeight="1">
      <c r="C7659" s="63"/>
      <c r="AB7659" s="49"/>
      <c r="AF7659" s="44"/>
      <c r="AQ7659" s="44"/>
      <c r="AS7659" s="44"/>
      <c r="BM7659" s="44"/>
    </row>
    <row r="7660" spans="3:65" ht="12" customHeight="1">
      <c r="C7660" s="63"/>
      <c r="AB7660" s="49"/>
      <c r="AF7660" s="44"/>
      <c r="AQ7660" s="44"/>
      <c r="AS7660" s="44"/>
      <c r="BM7660" s="44"/>
    </row>
    <row r="7661" spans="3:65" ht="12" customHeight="1">
      <c r="C7661" s="63"/>
      <c r="AB7661" s="49"/>
      <c r="AF7661" s="44"/>
      <c r="AQ7661" s="44"/>
      <c r="AS7661" s="44"/>
      <c r="BM7661" s="44"/>
    </row>
    <row r="7662" spans="3:65" ht="12" customHeight="1">
      <c r="C7662" s="63"/>
      <c r="AB7662" s="49"/>
      <c r="AF7662" s="44"/>
      <c r="AQ7662" s="44"/>
      <c r="AS7662" s="44"/>
      <c r="BM7662" s="44"/>
    </row>
    <row r="7663" spans="3:65" ht="12" customHeight="1">
      <c r="C7663" s="63"/>
      <c r="AB7663" s="49"/>
      <c r="AF7663" s="44"/>
      <c r="AQ7663" s="44"/>
      <c r="AS7663" s="44"/>
      <c r="BM7663" s="44"/>
    </row>
    <row r="7664" spans="3:65" ht="12" customHeight="1">
      <c r="C7664" s="63"/>
      <c r="AB7664" s="49"/>
      <c r="AF7664" s="44"/>
      <c r="AQ7664" s="44"/>
      <c r="AS7664" s="44"/>
      <c r="BM7664" s="44"/>
    </row>
    <row r="7665" spans="3:65" ht="12" customHeight="1">
      <c r="C7665" s="63"/>
      <c r="AB7665" s="49"/>
      <c r="AF7665" s="44"/>
      <c r="AQ7665" s="44"/>
      <c r="AS7665" s="44"/>
      <c r="BM7665" s="44"/>
    </row>
    <row r="7666" spans="3:65" ht="12" customHeight="1">
      <c r="C7666" s="63"/>
      <c r="AB7666" s="49"/>
      <c r="AF7666" s="44"/>
      <c r="AQ7666" s="44"/>
      <c r="AS7666" s="44"/>
      <c r="BM7666" s="44"/>
    </row>
    <row r="7667" spans="3:65" ht="12" customHeight="1">
      <c r="C7667" s="63"/>
      <c r="AB7667" s="49"/>
      <c r="AF7667" s="44"/>
      <c r="AQ7667" s="44"/>
      <c r="AS7667" s="44"/>
      <c r="BM7667" s="44"/>
    </row>
    <row r="7668" spans="3:65" ht="12" customHeight="1">
      <c r="C7668" s="63"/>
      <c r="AB7668" s="49"/>
      <c r="AF7668" s="44"/>
      <c r="AQ7668" s="44"/>
      <c r="AS7668" s="44"/>
      <c r="BM7668" s="44"/>
    </row>
    <row r="7669" spans="3:65" ht="12" customHeight="1">
      <c r="C7669" s="63"/>
      <c r="AB7669" s="49"/>
      <c r="AF7669" s="44"/>
      <c r="AQ7669" s="44"/>
      <c r="AS7669" s="44"/>
      <c r="BM7669" s="44"/>
    </row>
    <row r="7670" spans="3:65" ht="12" customHeight="1">
      <c r="C7670" s="63"/>
      <c r="AB7670" s="49"/>
      <c r="AF7670" s="44"/>
      <c r="AQ7670" s="44"/>
      <c r="AS7670" s="44"/>
      <c r="BM7670" s="44"/>
    </row>
    <row r="7671" spans="3:65" ht="12" customHeight="1">
      <c r="C7671" s="63"/>
      <c r="AB7671" s="49"/>
      <c r="AF7671" s="44"/>
      <c r="AQ7671" s="44"/>
      <c r="AS7671" s="44"/>
      <c r="BM7671" s="44"/>
    </row>
    <row r="7672" spans="3:65" ht="12" customHeight="1">
      <c r="C7672" s="63"/>
      <c r="AB7672" s="49"/>
      <c r="AF7672" s="44"/>
      <c r="AQ7672" s="44"/>
      <c r="AS7672" s="44"/>
      <c r="BM7672" s="44"/>
    </row>
    <row r="7673" spans="3:65" ht="12" customHeight="1">
      <c r="C7673" s="63"/>
      <c r="AB7673" s="49"/>
      <c r="AF7673" s="44"/>
      <c r="AQ7673" s="44"/>
      <c r="AS7673" s="44"/>
      <c r="BM7673" s="44"/>
    </row>
    <row r="7674" spans="3:65" ht="12" customHeight="1">
      <c r="C7674" s="63"/>
      <c r="AB7674" s="49"/>
      <c r="AF7674" s="44"/>
      <c r="AQ7674" s="44"/>
      <c r="AS7674" s="44"/>
      <c r="BM7674" s="44"/>
    </row>
    <row r="7675" spans="3:65" ht="12" customHeight="1">
      <c r="C7675" s="63"/>
      <c r="AB7675" s="49"/>
      <c r="AF7675" s="44"/>
      <c r="AQ7675" s="44"/>
      <c r="AS7675" s="44"/>
      <c r="BM7675" s="44"/>
    </row>
    <row r="7676" spans="3:65" ht="12" customHeight="1">
      <c r="C7676" s="63"/>
      <c r="AB7676" s="49"/>
      <c r="AF7676" s="44"/>
      <c r="AQ7676" s="44"/>
      <c r="AS7676" s="44"/>
      <c r="BM7676" s="44"/>
    </row>
    <row r="7677" spans="3:65" ht="12" customHeight="1">
      <c r="C7677" s="63"/>
      <c r="AB7677" s="49"/>
      <c r="AF7677" s="44"/>
      <c r="AQ7677" s="44"/>
      <c r="AS7677" s="44"/>
      <c r="BM7677" s="44"/>
    </row>
    <row r="7678" spans="3:65" ht="12" customHeight="1">
      <c r="C7678" s="63"/>
      <c r="AB7678" s="49"/>
      <c r="AF7678" s="44"/>
      <c r="AQ7678" s="44"/>
      <c r="AS7678" s="44"/>
      <c r="BM7678" s="44"/>
    </row>
    <row r="7679" spans="3:65" ht="12" customHeight="1">
      <c r="C7679" s="63"/>
      <c r="AB7679" s="49"/>
      <c r="AF7679" s="44"/>
      <c r="AQ7679" s="44"/>
      <c r="AS7679" s="44"/>
      <c r="BM7679" s="44"/>
    </row>
    <row r="7680" spans="3:65" ht="12" customHeight="1">
      <c r="C7680" s="63"/>
      <c r="AB7680" s="49"/>
      <c r="AF7680" s="44"/>
      <c r="AQ7680" s="44"/>
      <c r="AS7680" s="44"/>
      <c r="BM7680" s="44"/>
    </row>
    <row r="7681" spans="3:65" ht="12" customHeight="1">
      <c r="C7681" s="63"/>
      <c r="AB7681" s="49"/>
      <c r="AF7681" s="44"/>
      <c r="AQ7681" s="44"/>
      <c r="AS7681" s="44"/>
      <c r="BM7681" s="44"/>
    </row>
    <row r="7682" spans="3:65" ht="12" customHeight="1">
      <c r="C7682" s="63"/>
      <c r="AB7682" s="49"/>
      <c r="AF7682" s="44"/>
      <c r="AQ7682" s="44"/>
      <c r="AS7682" s="44"/>
      <c r="BM7682" s="44"/>
    </row>
    <row r="7683" spans="3:65" ht="12" customHeight="1">
      <c r="C7683" s="63"/>
      <c r="AB7683" s="49"/>
      <c r="AF7683" s="44"/>
      <c r="AQ7683" s="44"/>
      <c r="AS7683" s="44"/>
      <c r="BM7683" s="44"/>
    </row>
    <row r="7684" spans="3:65" ht="12" customHeight="1">
      <c r="C7684" s="63"/>
      <c r="AB7684" s="49"/>
      <c r="AF7684" s="44"/>
      <c r="AQ7684" s="44"/>
      <c r="AS7684" s="44"/>
      <c r="BM7684" s="44"/>
    </row>
    <row r="7685" spans="3:65" ht="12" customHeight="1">
      <c r="C7685" s="63"/>
      <c r="AB7685" s="49"/>
      <c r="AF7685" s="44"/>
      <c r="AQ7685" s="44"/>
      <c r="AS7685" s="44"/>
      <c r="BM7685" s="44"/>
    </row>
    <row r="7686" spans="3:65" ht="12" customHeight="1">
      <c r="C7686" s="63"/>
      <c r="AB7686" s="49"/>
      <c r="AF7686" s="44"/>
      <c r="AQ7686" s="44"/>
      <c r="AS7686" s="44"/>
      <c r="BM7686" s="44"/>
    </row>
    <row r="7687" spans="3:65" ht="12" customHeight="1">
      <c r="C7687" s="63"/>
      <c r="AB7687" s="49"/>
      <c r="AF7687" s="44"/>
      <c r="AQ7687" s="44"/>
      <c r="AS7687" s="44"/>
      <c r="BM7687" s="44"/>
    </row>
    <row r="7688" spans="3:65" ht="12" customHeight="1">
      <c r="C7688" s="63"/>
      <c r="AB7688" s="49"/>
      <c r="AF7688" s="44"/>
      <c r="AQ7688" s="44"/>
      <c r="AS7688" s="44"/>
      <c r="BM7688" s="44"/>
    </row>
    <row r="7689" spans="3:65" ht="12" customHeight="1">
      <c r="C7689" s="63"/>
      <c r="AB7689" s="49"/>
      <c r="AF7689" s="44"/>
      <c r="AQ7689" s="44"/>
      <c r="AS7689" s="44"/>
      <c r="BM7689" s="44"/>
    </row>
    <row r="7690" spans="3:65" ht="12" customHeight="1">
      <c r="C7690" s="63"/>
      <c r="AB7690" s="49"/>
      <c r="AF7690" s="44"/>
      <c r="AQ7690" s="44"/>
      <c r="AS7690" s="44"/>
      <c r="BM7690" s="44"/>
    </row>
    <row r="7691" spans="3:65" ht="12" customHeight="1">
      <c r="C7691" s="63"/>
      <c r="AB7691" s="49"/>
      <c r="AF7691" s="44"/>
      <c r="AQ7691" s="44"/>
      <c r="AS7691" s="44"/>
      <c r="BM7691" s="44"/>
    </row>
    <row r="7692" spans="3:65" ht="12" customHeight="1">
      <c r="C7692" s="63"/>
      <c r="AB7692" s="49"/>
      <c r="AF7692" s="44"/>
      <c r="AQ7692" s="44"/>
      <c r="AS7692" s="44"/>
      <c r="BM7692" s="44"/>
    </row>
    <row r="7693" spans="3:65" ht="12" customHeight="1">
      <c r="C7693" s="63"/>
      <c r="AB7693" s="49"/>
      <c r="AF7693" s="44"/>
      <c r="AQ7693" s="44"/>
      <c r="AS7693" s="44"/>
      <c r="BM7693" s="44"/>
    </row>
    <row r="7694" spans="3:65" ht="12" customHeight="1">
      <c r="C7694" s="63"/>
      <c r="AB7694" s="49"/>
      <c r="AF7694" s="44"/>
      <c r="AQ7694" s="44"/>
      <c r="AS7694" s="44"/>
      <c r="BM7694" s="44"/>
    </row>
    <row r="7695" spans="3:65" ht="12" customHeight="1">
      <c r="C7695" s="63"/>
      <c r="AB7695" s="49"/>
      <c r="AF7695" s="44"/>
      <c r="AQ7695" s="44"/>
      <c r="AS7695" s="44"/>
      <c r="BM7695" s="44"/>
    </row>
    <row r="7696" spans="3:65" ht="12" customHeight="1">
      <c r="C7696" s="63"/>
      <c r="AB7696" s="49"/>
      <c r="AF7696" s="44"/>
      <c r="AQ7696" s="44"/>
      <c r="AS7696" s="44"/>
      <c r="BM7696" s="44"/>
    </row>
    <row r="7697" spans="3:65" ht="12" customHeight="1">
      <c r="C7697" s="63"/>
      <c r="AB7697" s="49"/>
      <c r="AF7697" s="44"/>
      <c r="AQ7697" s="44"/>
      <c r="AS7697" s="44"/>
      <c r="BM7697" s="44"/>
    </row>
    <row r="7698" spans="3:65" ht="12" customHeight="1">
      <c r="C7698" s="63"/>
      <c r="AB7698" s="49"/>
      <c r="AF7698" s="44"/>
      <c r="AQ7698" s="44"/>
      <c r="AS7698" s="44"/>
      <c r="BM7698" s="44"/>
    </row>
    <row r="7699" spans="3:65" ht="12" customHeight="1">
      <c r="C7699" s="63"/>
      <c r="AB7699" s="49"/>
      <c r="AF7699" s="44"/>
      <c r="AQ7699" s="44"/>
      <c r="AS7699" s="44"/>
      <c r="BM7699" s="44"/>
    </row>
    <row r="7700" spans="3:65" ht="12" customHeight="1">
      <c r="C7700" s="63"/>
      <c r="AB7700" s="49"/>
      <c r="AF7700" s="44"/>
      <c r="AQ7700" s="44"/>
      <c r="AS7700" s="44"/>
      <c r="BM7700" s="44"/>
    </row>
    <row r="7701" spans="3:65" ht="12" customHeight="1">
      <c r="C7701" s="63"/>
      <c r="AB7701" s="49"/>
      <c r="AF7701" s="44"/>
      <c r="AQ7701" s="44"/>
      <c r="AS7701" s="44"/>
      <c r="BM7701" s="44"/>
    </row>
    <row r="7702" spans="3:65" ht="12" customHeight="1">
      <c r="C7702" s="63"/>
      <c r="AB7702" s="49"/>
      <c r="AF7702" s="44"/>
      <c r="AQ7702" s="44"/>
      <c r="AS7702" s="44"/>
      <c r="BM7702" s="44"/>
    </row>
    <row r="7703" spans="3:65" ht="12" customHeight="1">
      <c r="C7703" s="63"/>
      <c r="AB7703" s="49"/>
      <c r="AF7703" s="44"/>
      <c r="AQ7703" s="44"/>
      <c r="AS7703" s="44"/>
      <c r="BM7703" s="44"/>
    </row>
    <row r="7704" spans="3:65" ht="12" customHeight="1">
      <c r="C7704" s="63"/>
      <c r="AB7704" s="49"/>
      <c r="AF7704" s="44"/>
      <c r="AQ7704" s="44"/>
      <c r="AS7704" s="44"/>
      <c r="BM7704" s="44"/>
    </row>
    <row r="7705" spans="3:65" ht="12" customHeight="1">
      <c r="C7705" s="63"/>
      <c r="AB7705" s="49"/>
      <c r="AF7705" s="44"/>
      <c r="AQ7705" s="44"/>
      <c r="AS7705" s="44"/>
      <c r="BM7705" s="44"/>
    </row>
    <row r="7706" spans="3:65" ht="12" customHeight="1">
      <c r="C7706" s="63"/>
      <c r="AB7706" s="49"/>
      <c r="AF7706" s="44"/>
      <c r="AQ7706" s="44"/>
      <c r="AS7706" s="44"/>
      <c r="BM7706" s="44"/>
    </row>
    <row r="7707" spans="3:65" ht="12" customHeight="1">
      <c r="C7707" s="63"/>
      <c r="AB7707" s="49"/>
      <c r="AF7707" s="44"/>
      <c r="AQ7707" s="44"/>
      <c r="AS7707" s="44"/>
      <c r="BM7707" s="44"/>
    </row>
    <row r="7708" spans="3:65" ht="12" customHeight="1">
      <c r="C7708" s="63"/>
      <c r="AB7708" s="49"/>
      <c r="AF7708" s="44"/>
      <c r="AQ7708" s="44"/>
      <c r="AS7708" s="44"/>
      <c r="BM7708" s="44"/>
    </row>
    <row r="7709" spans="3:65" ht="12" customHeight="1">
      <c r="C7709" s="63"/>
      <c r="AB7709" s="49"/>
      <c r="AF7709" s="44"/>
      <c r="AQ7709" s="44"/>
      <c r="AS7709" s="44"/>
      <c r="BM7709" s="44"/>
    </row>
    <row r="7710" spans="3:65" ht="12" customHeight="1">
      <c r="C7710" s="63"/>
      <c r="AB7710" s="49"/>
      <c r="AF7710" s="44"/>
      <c r="AQ7710" s="44"/>
      <c r="AS7710" s="44"/>
      <c r="BM7710" s="44"/>
    </row>
    <row r="7711" spans="3:65" ht="12" customHeight="1">
      <c r="C7711" s="63"/>
      <c r="AB7711" s="49"/>
      <c r="AF7711" s="44"/>
      <c r="AQ7711" s="44"/>
      <c r="AS7711" s="44"/>
      <c r="BM7711" s="44"/>
    </row>
    <row r="7712" spans="3:65" ht="12" customHeight="1">
      <c r="C7712" s="63"/>
      <c r="AB7712" s="49"/>
      <c r="AF7712" s="44"/>
      <c r="AQ7712" s="44"/>
      <c r="AS7712" s="44"/>
      <c r="BM7712" s="44"/>
    </row>
    <row r="7713" spans="3:65" ht="12" customHeight="1">
      <c r="C7713" s="63"/>
      <c r="AB7713" s="49"/>
      <c r="AF7713" s="44"/>
      <c r="AQ7713" s="44"/>
      <c r="AS7713" s="44"/>
      <c r="BM7713" s="44"/>
    </row>
    <row r="7714" spans="3:65" ht="12" customHeight="1">
      <c r="C7714" s="63"/>
      <c r="AB7714" s="49"/>
      <c r="AF7714" s="44"/>
      <c r="AQ7714" s="44"/>
      <c r="AS7714" s="44"/>
      <c r="BM7714" s="44"/>
    </row>
    <row r="7715" spans="3:65" ht="12" customHeight="1">
      <c r="C7715" s="63"/>
      <c r="AB7715" s="49"/>
      <c r="AF7715" s="44"/>
      <c r="AQ7715" s="44"/>
      <c r="AS7715" s="44"/>
      <c r="BM7715" s="44"/>
    </row>
    <row r="7716" spans="3:65" ht="12" customHeight="1">
      <c r="C7716" s="63"/>
      <c r="AB7716" s="49"/>
      <c r="AF7716" s="44"/>
      <c r="AQ7716" s="44"/>
      <c r="AS7716" s="44"/>
      <c r="BM7716" s="44"/>
    </row>
    <row r="7717" spans="3:65" ht="12" customHeight="1">
      <c r="C7717" s="63"/>
      <c r="AB7717" s="49"/>
      <c r="AF7717" s="44"/>
      <c r="AQ7717" s="44"/>
      <c r="AS7717" s="44"/>
      <c r="BM7717" s="44"/>
    </row>
    <row r="7718" spans="3:65" ht="12" customHeight="1">
      <c r="C7718" s="63"/>
      <c r="AB7718" s="49"/>
      <c r="AF7718" s="44"/>
      <c r="AQ7718" s="44"/>
      <c r="AS7718" s="44"/>
      <c r="BM7718" s="44"/>
    </row>
    <row r="7719" spans="3:65" ht="12" customHeight="1">
      <c r="C7719" s="63"/>
      <c r="AB7719" s="49"/>
      <c r="AF7719" s="44"/>
      <c r="AQ7719" s="44"/>
      <c r="AS7719" s="44"/>
      <c r="BM7719" s="44"/>
    </row>
    <row r="7720" spans="3:65" ht="12" customHeight="1">
      <c r="C7720" s="63"/>
      <c r="AB7720" s="49"/>
      <c r="AF7720" s="44"/>
      <c r="AQ7720" s="44"/>
      <c r="AS7720" s="44"/>
      <c r="BM7720" s="44"/>
    </row>
    <row r="7721" spans="3:65" ht="12" customHeight="1">
      <c r="C7721" s="63"/>
      <c r="AB7721" s="49"/>
      <c r="AF7721" s="44"/>
      <c r="AQ7721" s="44"/>
      <c r="AS7721" s="44"/>
      <c r="BM7721" s="44"/>
    </row>
    <row r="7722" spans="3:65" ht="12" customHeight="1">
      <c r="C7722" s="63"/>
      <c r="AB7722" s="49"/>
      <c r="AF7722" s="44"/>
      <c r="AQ7722" s="44"/>
      <c r="AS7722" s="44"/>
      <c r="BM7722" s="44"/>
    </row>
    <row r="7723" spans="3:65" ht="12" customHeight="1">
      <c r="C7723" s="63"/>
      <c r="AB7723" s="49"/>
      <c r="AF7723" s="44"/>
      <c r="AQ7723" s="44"/>
      <c r="AS7723" s="44"/>
      <c r="BM7723" s="44"/>
    </row>
    <row r="7724" spans="3:65" ht="12" customHeight="1">
      <c r="C7724" s="63"/>
      <c r="AB7724" s="49"/>
      <c r="AF7724" s="44"/>
      <c r="AQ7724" s="44"/>
      <c r="AS7724" s="44"/>
      <c r="BM7724" s="44"/>
    </row>
    <row r="7725" spans="3:65" ht="12" customHeight="1">
      <c r="C7725" s="63"/>
      <c r="AB7725" s="49"/>
      <c r="AF7725" s="44"/>
      <c r="AQ7725" s="44"/>
      <c r="AS7725" s="44"/>
      <c r="BM7725" s="44"/>
    </row>
    <row r="7726" spans="3:65" ht="12" customHeight="1">
      <c r="C7726" s="63"/>
      <c r="AB7726" s="49"/>
      <c r="AF7726" s="44"/>
      <c r="AQ7726" s="44"/>
      <c r="AS7726" s="44"/>
      <c r="BM7726" s="44"/>
    </row>
    <row r="7727" spans="3:65" ht="12" customHeight="1">
      <c r="C7727" s="63"/>
      <c r="AB7727" s="49"/>
      <c r="AF7727" s="44"/>
      <c r="AQ7727" s="44"/>
      <c r="AS7727" s="44"/>
      <c r="BM7727" s="44"/>
    </row>
    <row r="7728" spans="3:65" ht="12" customHeight="1">
      <c r="C7728" s="63"/>
      <c r="AB7728" s="49"/>
      <c r="AF7728" s="44"/>
      <c r="AQ7728" s="44"/>
      <c r="AS7728" s="44"/>
      <c r="BM7728" s="44"/>
    </row>
    <row r="7729" spans="3:65" ht="12" customHeight="1">
      <c r="C7729" s="63"/>
      <c r="AB7729" s="49"/>
      <c r="AF7729" s="44"/>
      <c r="AQ7729" s="44"/>
      <c r="AS7729" s="44"/>
      <c r="BM7729" s="44"/>
    </row>
    <row r="7730" spans="3:65" ht="12" customHeight="1">
      <c r="C7730" s="63"/>
      <c r="AB7730" s="49"/>
      <c r="AF7730" s="44"/>
      <c r="AQ7730" s="44"/>
      <c r="AS7730" s="44"/>
      <c r="BM7730" s="44"/>
    </row>
    <row r="7731" spans="3:65" ht="12" customHeight="1">
      <c r="C7731" s="63"/>
      <c r="AB7731" s="49"/>
      <c r="AF7731" s="44"/>
      <c r="AQ7731" s="44"/>
      <c r="AS7731" s="44"/>
      <c r="BM7731" s="44"/>
    </row>
    <row r="7732" spans="3:65" ht="12" customHeight="1">
      <c r="C7732" s="63"/>
      <c r="AB7732" s="49"/>
      <c r="AF7732" s="44"/>
      <c r="AQ7732" s="44"/>
      <c r="AS7732" s="44"/>
      <c r="BM7732" s="44"/>
    </row>
    <row r="7733" spans="3:65" ht="12" customHeight="1">
      <c r="C7733" s="63"/>
      <c r="AB7733" s="49"/>
      <c r="AF7733" s="44"/>
      <c r="AQ7733" s="44"/>
      <c r="AS7733" s="44"/>
      <c r="BM7733" s="44"/>
    </row>
    <row r="7734" spans="3:65" ht="12" customHeight="1">
      <c r="C7734" s="63"/>
      <c r="AB7734" s="49"/>
      <c r="AF7734" s="44"/>
      <c r="AQ7734" s="44"/>
      <c r="AS7734" s="44"/>
      <c r="BM7734" s="44"/>
    </row>
    <row r="7735" spans="3:65" ht="12" customHeight="1">
      <c r="C7735" s="63"/>
      <c r="AB7735" s="49"/>
      <c r="AF7735" s="44"/>
      <c r="AQ7735" s="44"/>
      <c r="AS7735" s="44"/>
      <c r="BM7735" s="44"/>
    </row>
    <row r="7736" spans="3:65" ht="12" customHeight="1">
      <c r="C7736" s="63"/>
      <c r="AB7736" s="49"/>
      <c r="AF7736" s="44"/>
      <c r="AQ7736" s="44"/>
      <c r="AS7736" s="44"/>
      <c r="BM7736" s="44"/>
    </row>
    <row r="7737" spans="3:65" ht="12" customHeight="1">
      <c r="C7737" s="63"/>
      <c r="AB7737" s="49"/>
      <c r="AF7737" s="44"/>
      <c r="AQ7737" s="44"/>
      <c r="AS7737" s="44"/>
      <c r="BM7737" s="44"/>
    </row>
    <row r="7738" spans="3:65" ht="12" customHeight="1">
      <c r="C7738" s="63"/>
      <c r="AB7738" s="49"/>
      <c r="AF7738" s="44"/>
      <c r="AQ7738" s="44"/>
      <c r="AS7738" s="44"/>
      <c r="BM7738" s="44"/>
    </row>
    <row r="7739" spans="3:65" ht="12" customHeight="1">
      <c r="C7739" s="63"/>
      <c r="AB7739" s="49"/>
      <c r="AF7739" s="44"/>
      <c r="AQ7739" s="44"/>
      <c r="AS7739" s="44"/>
      <c r="BM7739" s="44"/>
    </row>
    <row r="7740" spans="3:65" ht="12" customHeight="1">
      <c r="C7740" s="63"/>
      <c r="AB7740" s="49"/>
      <c r="AF7740" s="44"/>
      <c r="AQ7740" s="44"/>
      <c r="AS7740" s="44"/>
      <c r="BM7740" s="44"/>
    </row>
    <row r="7741" spans="3:65" ht="12" customHeight="1">
      <c r="C7741" s="63"/>
      <c r="AB7741" s="49"/>
      <c r="AF7741" s="44"/>
      <c r="AQ7741" s="44"/>
      <c r="AS7741" s="44"/>
      <c r="BM7741" s="44"/>
    </row>
    <row r="7742" spans="3:65" ht="12" customHeight="1">
      <c r="C7742" s="63"/>
      <c r="AB7742" s="49"/>
      <c r="AF7742" s="44"/>
      <c r="AQ7742" s="44"/>
      <c r="AS7742" s="44"/>
      <c r="BM7742" s="44"/>
    </row>
    <row r="7743" spans="3:65" ht="12" customHeight="1">
      <c r="C7743" s="63"/>
      <c r="AB7743" s="49"/>
      <c r="AF7743" s="44"/>
      <c r="AQ7743" s="44"/>
      <c r="AS7743" s="44"/>
      <c r="BM7743" s="44"/>
    </row>
    <row r="7744" spans="3:65" ht="12" customHeight="1">
      <c r="C7744" s="63"/>
      <c r="AB7744" s="49"/>
      <c r="AF7744" s="44"/>
      <c r="AQ7744" s="44"/>
      <c r="AS7744" s="44"/>
      <c r="BM7744" s="44"/>
    </row>
    <row r="7745" spans="3:65" ht="12" customHeight="1">
      <c r="C7745" s="63"/>
      <c r="AB7745" s="49"/>
      <c r="AF7745" s="44"/>
      <c r="AQ7745" s="44"/>
      <c r="AS7745" s="44"/>
      <c r="BM7745" s="44"/>
    </row>
    <row r="7746" spans="3:65" ht="12" customHeight="1">
      <c r="C7746" s="63"/>
      <c r="AB7746" s="49"/>
      <c r="AF7746" s="44"/>
      <c r="AQ7746" s="44"/>
      <c r="AS7746" s="44"/>
      <c r="BM7746" s="44"/>
    </row>
    <row r="7747" spans="3:65" ht="12" customHeight="1">
      <c r="C7747" s="63"/>
      <c r="AB7747" s="49"/>
      <c r="AF7747" s="44"/>
      <c r="AQ7747" s="44"/>
      <c r="AS7747" s="44"/>
      <c r="BM7747" s="44"/>
    </row>
    <row r="7748" spans="3:65" ht="12" customHeight="1">
      <c r="C7748" s="63"/>
      <c r="AB7748" s="49"/>
      <c r="AF7748" s="44"/>
      <c r="AQ7748" s="44"/>
      <c r="AS7748" s="44"/>
      <c r="BM7748" s="44"/>
    </row>
    <row r="7749" spans="3:65" ht="12" customHeight="1">
      <c r="C7749" s="63"/>
      <c r="AB7749" s="49"/>
      <c r="AF7749" s="44"/>
      <c r="AQ7749" s="44"/>
      <c r="AS7749" s="44"/>
      <c r="BM7749" s="44"/>
    </row>
    <row r="7750" spans="3:65" ht="12" customHeight="1">
      <c r="C7750" s="63"/>
      <c r="AB7750" s="49"/>
      <c r="AF7750" s="44"/>
      <c r="AQ7750" s="44"/>
      <c r="AS7750" s="44"/>
      <c r="BM7750" s="44"/>
    </row>
    <row r="7751" spans="3:65" ht="12" customHeight="1">
      <c r="C7751" s="63"/>
      <c r="AB7751" s="49"/>
      <c r="AF7751" s="44"/>
      <c r="AQ7751" s="44"/>
      <c r="AS7751" s="44"/>
      <c r="BM7751" s="44"/>
    </row>
    <row r="7752" spans="3:65" ht="12" customHeight="1">
      <c r="C7752" s="63"/>
      <c r="AB7752" s="49"/>
      <c r="AF7752" s="44"/>
      <c r="AQ7752" s="44"/>
      <c r="AS7752" s="44"/>
      <c r="BM7752" s="44"/>
    </row>
    <row r="7753" spans="3:65" ht="12" customHeight="1">
      <c r="C7753" s="63"/>
      <c r="AB7753" s="49"/>
      <c r="AF7753" s="44"/>
      <c r="AQ7753" s="44"/>
      <c r="AS7753" s="44"/>
      <c r="BM7753" s="44"/>
    </row>
    <row r="7754" spans="3:65" ht="12" customHeight="1">
      <c r="C7754" s="63"/>
      <c r="AB7754" s="49"/>
      <c r="AF7754" s="44"/>
      <c r="AQ7754" s="44"/>
      <c r="AS7754" s="44"/>
      <c r="BM7754" s="44"/>
    </row>
    <row r="7755" spans="3:65" ht="12" customHeight="1">
      <c r="C7755" s="63"/>
      <c r="AB7755" s="49"/>
      <c r="AF7755" s="44"/>
      <c r="AQ7755" s="44"/>
      <c r="AS7755" s="44"/>
      <c r="BM7755" s="44"/>
    </row>
    <row r="7756" spans="3:65" ht="12" customHeight="1">
      <c r="C7756" s="63"/>
      <c r="AB7756" s="49"/>
      <c r="AF7756" s="44"/>
      <c r="AQ7756" s="44"/>
      <c r="AS7756" s="44"/>
      <c r="BM7756" s="44"/>
    </row>
    <row r="7757" spans="3:65" ht="12" customHeight="1">
      <c r="C7757" s="63"/>
      <c r="AB7757" s="49"/>
      <c r="AF7757" s="44"/>
      <c r="AQ7757" s="44"/>
      <c r="AS7757" s="44"/>
      <c r="BM7757" s="44"/>
    </row>
    <row r="7758" spans="3:65" ht="12" customHeight="1">
      <c r="C7758" s="63"/>
      <c r="AB7758" s="49"/>
      <c r="AF7758" s="44"/>
      <c r="AQ7758" s="44"/>
      <c r="AS7758" s="44"/>
      <c r="BM7758" s="44"/>
    </row>
    <row r="7759" spans="3:65" ht="12" customHeight="1">
      <c r="C7759" s="63"/>
      <c r="AB7759" s="49"/>
      <c r="AF7759" s="44"/>
      <c r="AQ7759" s="44"/>
      <c r="AS7759" s="44"/>
      <c r="BM7759" s="44"/>
    </row>
    <row r="7760" spans="3:65" ht="12" customHeight="1">
      <c r="C7760" s="63"/>
      <c r="AB7760" s="49"/>
      <c r="AF7760" s="44"/>
      <c r="AQ7760" s="44"/>
      <c r="AS7760" s="44"/>
      <c r="BM7760" s="44"/>
    </row>
    <row r="7761" spans="3:65" ht="12" customHeight="1">
      <c r="C7761" s="63"/>
      <c r="AB7761" s="49"/>
      <c r="AF7761" s="44"/>
      <c r="AQ7761" s="44"/>
      <c r="AS7761" s="44"/>
      <c r="BM7761" s="44"/>
    </row>
    <row r="7762" spans="3:65" ht="12" customHeight="1">
      <c r="C7762" s="63"/>
      <c r="AB7762" s="49"/>
      <c r="AF7762" s="44"/>
      <c r="AQ7762" s="44"/>
      <c r="AS7762" s="44"/>
      <c r="BM7762" s="44"/>
    </row>
    <row r="7763" spans="3:65" ht="12" customHeight="1">
      <c r="C7763" s="63"/>
      <c r="AB7763" s="49"/>
      <c r="AF7763" s="44"/>
      <c r="AQ7763" s="44"/>
      <c r="AS7763" s="44"/>
      <c r="BM7763" s="44"/>
    </row>
    <row r="7764" spans="3:65" ht="12" customHeight="1">
      <c r="C7764" s="63"/>
      <c r="AB7764" s="49"/>
      <c r="AF7764" s="44"/>
      <c r="AQ7764" s="44"/>
      <c r="AS7764" s="44"/>
      <c r="BM7764" s="44"/>
    </row>
    <row r="7765" spans="3:65" ht="12" customHeight="1">
      <c r="C7765" s="63"/>
      <c r="AB7765" s="49"/>
      <c r="AF7765" s="44"/>
      <c r="AQ7765" s="44"/>
      <c r="AS7765" s="44"/>
      <c r="BM7765" s="44"/>
    </row>
    <row r="7766" spans="3:65" ht="12" customHeight="1">
      <c r="C7766" s="63"/>
      <c r="AB7766" s="49"/>
      <c r="AF7766" s="44"/>
      <c r="AQ7766" s="44"/>
      <c r="AS7766" s="44"/>
      <c r="BM7766" s="44"/>
    </row>
    <row r="7767" spans="3:65" ht="12" customHeight="1">
      <c r="C7767" s="63"/>
      <c r="AB7767" s="49"/>
      <c r="AF7767" s="44"/>
      <c r="AQ7767" s="44"/>
      <c r="AS7767" s="44"/>
      <c r="BM7767" s="44"/>
    </row>
    <row r="7768" spans="3:65" ht="12" customHeight="1">
      <c r="C7768" s="63"/>
      <c r="AB7768" s="49"/>
      <c r="AF7768" s="44"/>
      <c r="AQ7768" s="44"/>
      <c r="AS7768" s="44"/>
      <c r="BM7768" s="44"/>
    </row>
    <row r="7769" spans="3:65" ht="12" customHeight="1">
      <c r="C7769" s="63"/>
      <c r="AB7769" s="49"/>
      <c r="AF7769" s="44"/>
      <c r="AQ7769" s="44"/>
      <c r="AS7769" s="44"/>
      <c r="BM7769" s="44"/>
    </row>
    <row r="7770" spans="3:65" ht="12" customHeight="1">
      <c r="C7770" s="63"/>
      <c r="AB7770" s="49"/>
      <c r="AF7770" s="44"/>
      <c r="AQ7770" s="44"/>
      <c r="AS7770" s="44"/>
      <c r="BM7770" s="44"/>
    </row>
    <row r="7771" spans="3:65" ht="12" customHeight="1">
      <c r="C7771" s="63"/>
      <c r="AB7771" s="49"/>
      <c r="AF7771" s="44"/>
      <c r="AQ7771" s="44"/>
      <c r="AS7771" s="44"/>
      <c r="BM7771" s="44"/>
    </row>
    <row r="7772" spans="3:65" ht="12" customHeight="1">
      <c r="C7772" s="63"/>
      <c r="AB7772" s="49"/>
      <c r="AF7772" s="44"/>
      <c r="AQ7772" s="44"/>
      <c r="AS7772" s="44"/>
      <c r="BM7772" s="44"/>
    </row>
    <row r="7773" spans="3:65" ht="12" customHeight="1">
      <c r="C7773" s="63"/>
      <c r="AB7773" s="49"/>
      <c r="AF7773" s="44"/>
      <c r="AQ7773" s="44"/>
      <c r="AS7773" s="44"/>
      <c r="BM7773" s="44"/>
    </row>
    <row r="7774" spans="3:65" ht="12" customHeight="1">
      <c r="C7774" s="63"/>
      <c r="AB7774" s="49"/>
      <c r="AF7774" s="44"/>
      <c r="AQ7774" s="44"/>
      <c r="AS7774" s="44"/>
      <c r="BM7774" s="44"/>
    </row>
    <row r="7775" spans="3:65" ht="12" customHeight="1">
      <c r="C7775" s="63"/>
      <c r="AB7775" s="49"/>
      <c r="AF7775" s="44"/>
      <c r="AQ7775" s="44"/>
      <c r="AS7775" s="44"/>
      <c r="BM7775" s="44"/>
    </row>
    <row r="7776" spans="3:65" ht="12" customHeight="1">
      <c r="C7776" s="63"/>
      <c r="AB7776" s="49"/>
      <c r="AF7776" s="44"/>
      <c r="AQ7776" s="44"/>
      <c r="AS7776" s="44"/>
      <c r="BM7776" s="44"/>
    </row>
    <row r="7777" spans="3:65" ht="12" customHeight="1">
      <c r="C7777" s="63"/>
      <c r="AB7777" s="49"/>
      <c r="AF7777" s="44"/>
      <c r="AQ7777" s="44"/>
      <c r="AS7777" s="44"/>
      <c r="BM7777" s="44"/>
    </row>
    <row r="7778" spans="3:65" ht="12" customHeight="1">
      <c r="C7778" s="63"/>
      <c r="AB7778" s="49"/>
      <c r="AF7778" s="44"/>
      <c r="AQ7778" s="44"/>
      <c r="AS7778" s="44"/>
      <c r="BM7778" s="44"/>
    </row>
    <row r="7779" spans="3:65" ht="12" customHeight="1">
      <c r="C7779" s="63"/>
      <c r="AB7779" s="49"/>
      <c r="AF7779" s="44"/>
      <c r="AQ7779" s="44"/>
      <c r="AS7779" s="44"/>
      <c r="BM7779" s="44"/>
    </row>
    <row r="7780" spans="3:65" ht="12" customHeight="1">
      <c r="C7780" s="63"/>
      <c r="AB7780" s="49"/>
      <c r="AF7780" s="44"/>
      <c r="AQ7780" s="44"/>
      <c r="AS7780" s="44"/>
      <c r="BM7780" s="44"/>
    </row>
    <row r="7781" spans="3:65" ht="12" customHeight="1">
      <c r="C7781" s="63"/>
      <c r="AB7781" s="49"/>
      <c r="AF7781" s="44"/>
      <c r="AQ7781" s="44"/>
      <c r="AS7781" s="44"/>
      <c r="BM7781" s="44"/>
    </row>
    <row r="7782" spans="3:65" ht="12" customHeight="1">
      <c r="C7782" s="63"/>
      <c r="AB7782" s="49"/>
      <c r="AF7782" s="44"/>
      <c r="AQ7782" s="44"/>
      <c r="AS7782" s="44"/>
      <c r="BM7782" s="44"/>
    </row>
    <row r="7783" spans="3:65" ht="12" customHeight="1">
      <c r="C7783" s="63"/>
      <c r="AB7783" s="49"/>
      <c r="AF7783" s="44"/>
      <c r="AQ7783" s="44"/>
      <c r="AS7783" s="44"/>
      <c r="BM7783" s="44"/>
    </row>
    <row r="7784" spans="3:65" ht="12" customHeight="1">
      <c r="C7784" s="63"/>
      <c r="AB7784" s="49"/>
      <c r="AF7784" s="44"/>
      <c r="AQ7784" s="44"/>
      <c r="AS7784" s="44"/>
      <c r="BM7784" s="44"/>
    </row>
    <row r="7785" spans="3:65" ht="12" customHeight="1">
      <c r="C7785" s="63"/>
      <c r="AB7785" s="49"/>
      <c r="AF7785" s="44"/>
      <c r="AQ7785" s="44"/>
      <c r="AS7785" s="44"/>
      <c r="BM7785" s="44"/>
    </row>
    <row r="7786" spans="3:65" ht="12" customHeight="1">
      <c r="C7786" s="63"/>
      <c r="AB7786" s="49"/>
      <c r="AF7786" s="44"/>
      <c r="AQ7786" s="44"/>
      <c r="AS7786" s="44"/>
      <c r="BM7786" s="44"/>
    </row>
    <row r="7787" spans="3:65" ht="12" customHeight="1">
      <c r="C7787" s="63"/>
      <c r="AB7787" s="49"/>
      <c r="AF7787" s="44"/>
      <c r="AQ7787" s="44"/>
      <c r="AS7787" s="44"/>
      <c r="BM7787" s="44"/>
    </row>
    <row r="7788" spans="3:65" ht="12" customHeight="1">
      <c r="C7788" s="63"/>
      <c r="AB7788" s="49"/>
      <c r="AF7788" s="44"/>
      <c r="AQ7788" s="44"/>
      <c r="AS7788" s="44"/>
      <c r="BM7788" s="44"/>
    </row>
    <row r="7789" spans="3:65" ht="12" customHeight="1">
      <c r="C7789" s="63"/>
      <c r="AB7789" s="49"/>
      <c r="AF7789" s="44"/>
      <c r="AQ7789" s="44"/>
      <c r="AS7789" s="44"/>
      <c r="BM7789" s="44"/>
    </row>
    <row r="7790" spans="3:65" ht="12" customHeight="1">
      <c r="C7790" s="63"/>
      <c r="AB7790" s="49"/>
      <c r="AF7790" s="44"/>
      <c r="AQ7790" s="44"/>
      <c r="AS7790" s="44"/>
      <c r="BM7790" s="44"/>
    </row>
    <row r="7791" spans="3:65" ht="12" customHeight="1">
      <c r="C7791" s="63"/>
      <c r="AB7791" s="49"/>
      <c r="AF7791" s="44"/>
      <c r="AQ7791" s="44"/>
      <c r="AS7791" s="44"/>
      <c r="BM7791" s="44"/>
    </row>
    <row r="7792" spans="3:65" ht="12" customHeight="1">
      <c r="C7792" s="63"/>
      <c r="AB7792" s="49"/>
      <c r="AF7792" s="44"/>
      <c r="AQ7792" s="44"/>
      <c r="AS7792" s="44"/>
      <c r="BM7792" s="44"/>
    </row>
    <row r="7793" spans="3:65" ht="12" customHeight="1">
      <c r="C7793" s="63"/>
      <c r="AB7793" s="49"/>
      <c r="AF7793" s="44"/>
      <c r="AQ7793" s="44"/>
      <c r="AS7793" s="44"/>
      <c r="BM7793" s="44"/>
    </row>
    <row r="7794" spans="3:65" ht="12" customHeight="1">
      <c r="C7794" s="63"/>
      <c r="AB7794" s="49"/>
      <c r="AF7794" s="44"/>
      <c r="AQ7794" s="44"/>
      <c r="AS7794" s="44"/>
      <c r="BM7794" s="44"/>
    </row>
    <row r="7795" spans="3:65" ht="12" customHeight="1">
      <c r="C7795" s="63"/>
      <c r="AB7795" s="49"/>
      <c r="AF7795" s="44"/>
      <c r="AQ7795" s="44"/>
      <c r="AS7795" s="44"/>
      <c r="BM7795" s="44"/>
    </row>
    <row r="7796" spans="3:65" ht="12" customHeight="1">
      <c r="C7796" s="63"/>
      <c r="AB7796" s="49"/>
      <c r="AF7796" s="44"/>
      <c r="AQ7796" s="44"/>
      <c r="AS7796" s="44"/>
      <c r="BM7796" s="44"/>
    </row>
    <row r="7797" spans="3:65" ht="12" customHeight="1">
      <c r="C7797" s="63"/>
      <c r="AB7797" s="49"/>
      <c r="AF7797" s="44"/>
      <c r="AQ7797" s="44"/>
      <c r="AS7797" s="44"/>
      <c r="BM7797" s="44"/>
    </row>
    <row r="7798" spans="3:65" ht="12" customHeight="1">
      <c r="C7798" s="63"/>
      <c r="AB7798" s="49"/>
      <c r="AF7798" s="44"/>
      <c r="AQ7798" s="44"/>
      <c r="AS7798" s="44"/>
      <c r="BM7798" s="44"/>
    </row>
    <row r="7799" spans="3:65" ht="12" customHeight="1">
      <c r="C7799" s="63"/>
      <c r="AB7799" s="49"/>
      <c r="AF7799" s="44"/>
      <c r="AQ7799" s="44"/>
      <c r="AS7799" s="44"/>
      <c r="BM7799" s="44"/>
    </row>
    <row r="7800" spans="3:65" ht="12" customHeight="1">
      <c r="C7800" s="63"/>
      <c r="AB7800" s="49"/>
      <c r="AF7800" s="44"/>
      <c r="AQ7800" s="44"/>
      <c r="AS7800" s="44"/>
      <c r="BM7800" s="44"/>
    </row>
    <row r="7801" spans="3:65" ht="12" customHeight="1">
      <c r="C7801" s="63"/>
      <c r="AB7801" s="49"/>
      <c r="AF7801" s="44"/>
      <c r="AQ7801" s="44"/>
      <c r="AS7801" s="44"/>
      <c r="BM7801" s="44"/>
    </row>
    <row r="7802" spans="3:65" ht="12" customHeight="1">
      <c r="C7802" s="63"/>
      <c r="AB7802" s="49"/>
      <c r="AF7802" s="44"/>
      <c r="AQ7802" s="44"/>
      <c r="AS7802" s="44"/>
      <c r="BM7802" s="44"/>
    </row>
    <row r="7803" spans="3:65" ht="12" customHeight="1">
      <c r="C7803" s="63"/>
      <c r="AB7803" s="49"/>
      <c r="AF7803" s="44"/>
      <c r="AQ7803" s="44"/>
      <c r="AS7803" s="44"/>
      <c r="BM7803" s="44"/>
    </row>
    <row r="7804" spans="3:65" ht="12" customHeight="1">
      <c r="C7804" s="63"/>
      <c r="AB7804" s="49"/>
      <c r="AF7804" s="44"/>
      <c r="AQ7804" s="44"/>
      <c r="AS7804" s="44"/>
      <c r="BM7804" s="44"/>
    </row>
    <row r="7805" spans="3:65" ht="12" customHeight="1">
      <c r="C7805" s="63"/>
      <c r="AB7805" s="49"/>
      <c r="AF7805" s="44"/>
      <c r="AQ7805" s="44"/>
      <c r="AS7805" s="44"/>
      <c r="BM7805" s="44"/>
    </row>
    <row r="7806" spans="3:65" ht="12" customHeight="1">
      <c r="C7806" s="63"/>
      <c r="AB7806" s="49"/>
      <c r="AF7806" s="44"/>
      <c r="AQ7806" s="44"/>
      <c r="AS7806" s="44"/>
      <c r="BM7806" s="44"/>
    </row>
    <row r="7807" spans="3:65" ht="12" customHeight="1">
      <c r="C7807" s="63"/>
      <c r="AB7807" s="49"/>
      <c r="AF7807" s="44"/>
      <c r="AQ7807" s="44"/>
      <c r="AS7807" s="44"/>
      <c r="BM7807" s="44"/>
    </row>
    <row r="7808" spans="3:65" ht="12" customHeight="1">
      <c r="C7808" s="63"/>
      <c r="AB7808" s="49"/>
      <c r="AF7808" s="44"/>
      <c r="AQ7808" s="44"/>
      <c r="AS7808" s="44"/>
      <c r="BM7808" s="44"/>
    </row>
    <row r="7809" spans="3:65" ht="12" customHeight="1">
      <c r="C7809" s="63"/>
      <c r="AB7809" s="49"/>
      <c r="AF7809" s="44"/>
      <c r="AQ7809" s="44"/>
      <c r="AS7809" s="44"/>
      <c r="BM7809" s="44"/>
    </row>
    <row r="7810" spans="3:65" ht="12" customHeight="1">
      <c r="C7810" s="63"/>
      <c r="AB7810" s="49"/>
      <c r="AF7810" s="44"/>
      <c r="AQ7810" s="44"/>
      <c r="AS7810" s="44"/>
      <c r="BM7810" s="44"/>
    </row>
    <row r="7811" spans="3:65" ht="12" customHeight="1">
      <c r="C7811" s="63"/>
      <c r="AB7811" s="49"/>
      <c r="AF7811" s="44"/>
      <c r="AQ7811" s="44"/>
      <c r="AS7811" s="44"/>
      <c r="BM7811" s="44"/>
    </row>
    <row r="7812" spans="3:65" ht="12" customHeight="1">
      <c r="C7812" s="63"/>
      <c r="AB7812" s="49"/>
      <c r="AF7812" s="44"/>
      <c r="AQ7812" s="44"/>
      <c r="AS7812" s="44"/>
      <c r="BM7812" s="44"/>
    </row>
    <row r="7813" spans="3:65" ht="12" customHeight="1">
      <c r="C7813" s="63"/>
      <c r="AB7813" s="49"/>
      <c r="AF7813" s="44"/>
      <c r="AQ7813" s="44"/>
      <c r="AS7813" s="44"/>
      <c r="BM7813" s="44"/>
    </row>
    <row r="7814" spans="3:65" ht="12" customHeight="1">
      <c r="C7814" s="63"/>
      <c r="AB7814" s="49"/>
      <c r="AF7814" s="44"/>
      <c r="AQ7814" s="44"/>
      <c r="AS7814" s="44"/>
      <c r="BM7814" s="44"/>
    </row>
    <row r="7815" spans="3:65" ht="12" customHeight="1">
      <c r="C7815" s="63"/>
      <c r="AB7815" s="49"/>
      <c r="AF7815" s="44"/>
      <c r="AQ7815" s="44"/>
      <c r="AS7815" s="44"/>
      <c r="BM7815" s="44"/>
    </row>
    <row r="7816" spans="3:65" ht="12" customHeight="1">
      <c r="C7816" s="63"/>
      <c r="AB7816" s="49"/>
      <c r="AF7816" s="44"/>
      <c r="AQ7816" s="44"/>
      <c r="AS7816" s="44"/>
      <c r="BM7816" s="44"/>
    </row>
    <row r="7817" spans="3:65" ht="12" customHeight="1">
      <c r="C7817" s="63"/>
      <c r="AB7817" s="49"/>
      <c r="AF7817" s="44"/>
      <c r="AQ7817" s="44"/>
      <c r="AS7817" s="44"/>
      <c r="BM7817" s="44"/>
    </row>
    <row r="7818" spans="3:65" ht="12" customHeight="1">
      <c r="C7818" s="63"/>
      <c r="AB7818" s="49"/>
      <c r="AF7818" s="44"/>
      <c r="AQ7818" s="44"/>
      <c r="AS7818" s="44"/>
      <c r="BM7818" s="44"/>
    </row>
    <row r="7819" spans="3:65" ht="12" customHeight="1">
      <c r="C7819" s="63"/>
      <c r="AB7819" s="49"/>
      <c r="AF7819" s="44"/>
      <c r="AQ7819" s="44"/>
      <c r="AS7819" s="44"/>
      <c r="BM7819" s="44"/>
    </row>
    <row r="7820" spans="3:65" ht="12" customHeight="1">
      <c r="C7820" s="63"/>
      <c r="AB7820" s="49"/>
      <c r="AF7820" s="44"/>
      <c r="AQ7820" s="44"/>
      <c r="AS7820" s="44"/>
      <c r="BM7820" s="44"/>
    </row>
    <row r="7821" spans="3:65" ht="12" customHeight="1">
      <c r="C7821" s="63"/>
      <c r="AB7821" s="49"/>
      <c r="AF7821" s="44"/>
      <c r="AQ7821" s="44"/>
      <c r="AS7821" s="44"/>
      <c r="BM7821" s="44"/>
    </row>
    <row r="7822" spans="3:65" ht="12" customHeight="1">
      <c r="C7822" s="63"/>
      <c r="AB7822" s="49"/>
      <c r="AF7822" s="44"/>
      <c r="AQ7822" s="44"/>
      <c r="AS7822" s="44"/>
      <c r="BM7822" s="44"/>
    </row>
    <row r="7823" spans="3:65" ht="12" customHeight="1">
      <c r="C7823" s="63"/>
      <c r="AB7823" s="49"/>
      <c r="AF7823" s="44"/>
      <c r="AQ7823" s="44"/>
      <c r="AS7823" s="44"/>
      <c r="BM7823" s="44"/>
    </row>
    <row r="7824" spans="3:65" ht="12" customHeight="1">
      <c r="C7824" s="63"/>
      <c r="AB7824" s="49"/>
      <c r="AF7824" s="44"/>
      <c r="AQ7824" s="44"/>
      <c r="AS7824" s="44"/>
      <c r="BM7824" s="44"/>
    </row>
    <row r="7825" spans="3:65" ht="12" customHeight="1">
      <c r="C7825" s="63"/>
      <c r="AB7825" s="49"/>
      <c r="AF7825" s="44"/>
      <c r="AQ7825" s="44"/>
      <c r="AS7825" s="44"/>
      <c r="BM7825" s="44"/>
    </row>
    <row r="7826" spans="3:65" ht="12" customHeight="1">
      <c r="C7826" s="63"/>
      <c r="AB7826" s="49"/>
      <c r="AF7826" s="44"/>
      <c r="AQ7826" s="44"/>
      <c r="AS7826" s="44"/>
      <c r="BM7826" s="44"/>
    </row>
    <row r="7827" spans="3:65" ht="12" customHeight="1">
      <c r="C7827" s="63"/>
      <c r="AB7827" s="49"/>
      <c r="AF7827" s="44"/>
      <c r="AQ7827" s="44"/>
      <c r="AS7827" s="44"/>
      <c r="BM7827" s="44"/>
    </row>
    <row r="7828" spans="3:65" ht="12" customHeight="1">
      <c r="C7828" s="63"/>
      <c r="AB7828" s="49"/>
      <c r="AF7828" s="44"/>
      <c r="AQ7828" s="44"/>
      <c r="AS7828" s="44"/>
      <c r="BM7828" s="44"/>
    </row>
    <row r="7829" spans="3:65" ht="12" customHeight="1">
      <c r="C7829" s="63"/>
      <c r="AB7829" s="49"/>
      <c r="AF7829" s="44"/>
      <c r="AQ7829" s="44"/>
      <c r="AS7829" s="44"/>
      <c r="BM7829" s="44"/>
    </row>
    <row r="7830" spans="3:65" ht="12" customHeight="1">
      <c r="C7830" s="63"/>
      <c r="AB7830" s="49"/>
      <c r="AF7830" s="44"/>
      <c r="AQ7830" s="44"/>
      <c r="AS7830" s="44"/>
      <c r="BM7830" s="44"/>
    </row>
    <row r="7831" spans="3:65" ht="12" customHeight="1">
      <c r="C7831" s="63"/>
      <c r="AB7831" s="49"/>
      <c r="AF7831" s="44"/>
      <c r="AQ7831" s="44"/>
      <c r="AS7831" s="44"/>
      <c r="BM7831" s="44"/>
    </row>
    <row r="7832" spans="3:65" ht="12" customHeight="1">
      <c r="C7832" s="63"/>
      <c r="AB7832" s="49"/>
      <c r="AF7832" s="44"/>
      <c r="AQ7832" s="44"/>
      <c r="AS7832" s="44"/>
      <c r="BM7832" s="44"/>
    </row>
    <row r="7833" spans="3:65" ht="12" customHeight="1">
      <c r="C7833" s="63"/>
      <c r="AB7833" s="49"/>
      <c r="AF7833" s="44"/>
      <c r="AQ7833" s="44"/>
      <c r="AS7833" s="44"/>
      <c r="BM7833" s="44"/>
    </row>
    <row r="7834" spans="3:65" ht="12" customHeight="1">
      <c r="C7834" s="63"/>
      <c r="AB7834" s="49"/>
      <c r="AF7834" s="44"/>
      <c r="AQ7834" s="44"/>
      <c r="AS7834" s="44"/>
      <c r="BM7834" s="44"/>
    </row>
    <row r="7835" spans="3:65" ht="12" customHeight="1">
      <c r="C7835" s="63"/>
      <c r="AB7835" s="49"/>
      <c r="AF7835" s="44"/>
      <c r="AQ7835" s="44"/>
      <c r="AS7835" s="44"/>
      <c r="BM7835" s="44"/>
    </row>
    <row r="7836" spans="3:65" ht="12" customHeight="1">
      <c r="C7836" s="63"/>
      <c r="AB7836" s="49"/>
      <c r="AF7836" s="44"/>
      <c r="AQ7836" s="44"/>
      <c r="AS7836" s="44"/>
      <c r="BM7836" s="44"/>
    </row>
    <row r="7837" spans="3:65" ht="12" customHeight="1">
      <c r="C7837" s="63"/>
      <c r="AB7837" s="49"/>
      <c r="AF7837" s="44"/>
      <c r="AQ7837" s="44"/>
      <c r="AS7837" s="44"/>
      <c r="BM7837" s="44"/>
    </row>
    <row r="7838" spans="3:65" ht="12" customHeight="1">
      <c r="C7838" s="63"/>
      <c r="AB7838" s="49"/>
      <c r="AF7838" s="44"/>
      <c r="AQ7838" s="44"/>
      <c r="AS7838" s="44"/>
      <c r="BM7838" s="44"/>
    </row>
    <row r="7839" spans="3:65" ht="12" customHeight="1">
      <c r="C7839" s="63"/>
      <c r="AB7839" s="49"/>
      <c r="AF7839" s="44"/>
      <c r="AQ7839" s="44"/>
      <c r="AS7839" s="44"/>
      <c r="BM7839" s="44"/>
    </row>
    <row r="7840" spans="3:65" ht="12" customHeight="1">
      <c r="C7840" s="63"/>
      <c r="AB7840" s="49"/>
      <c r="AF7840" s="44"/>
      <c r="AQ7840" s="44"/>
      <c r="AS7840" s="44"/>
      <c r="BM7840" s="44"/>
    </row>
    <row r="7841" spans="3:65" ht="12" customHeight="1">
      <c r="C7841" s="63"/>
      <c r="AB7841" s="49"/>
      <c r="AF7841" s="44"/>
      <c r="AQ7841" s="44"/>
      <c r="AS7841" s="44"/>
      <c r="BM7841" s="44"/>
    </row>
    <row r="7842" spans="3:65" ht="12" customHeight="1">
      <c r="C7842" s="63"/>
      <c r="AB7842" s="49"/>
      <c r="AF7842" s="44"/>
      <c r="AQ7842" s="44"/>
      <c r="AS7842" s="44"/>
      <c r="BM7842" s="44"/>
    </row>
    <row r="7843" spans="3:65" ht="12" customHeight="1">
      <c r="C7843" s="63"/>
      <c r="AB7843" s="49"/>
      <c r="AF7843" s="44"/>
      <c r="AQ7843" s="44"/>
      <c r="AS7843" s="44"/>
      <c r="BM7843" s="44"/>
    </row>
    <row r="7844" spans="3:65" ht="12" customHeight="1">
      <c r="C7844" s="63"/>
      <c r="AB7844" s="49"/>
      <c r="AF7844" s="44"/>
      <c r="AQ7844" s="44"/>
      <c r="AS7844" s="44"/>
      <c r="BM7844" s="44"/>
    </row>
    <row r="7845" spans="3:65" ht="12" customHeight="1">
      <c r="C7845" s="63"/>
      <c r="AB7845" s="49"/>
      <c r="AF7845" s="44"/>
      <c r="AQ7845" s="44"/>
      <c r="AS7845" s="44"/>
      <c r="BM7845" s="44"/>
    </row>
    <row r="7846" spans="3:65" ht="12" customHeight="1">
      <c r="C7846" s="63"/>
      <c r="AB7846" s="49"/>
      <c r="AF7846" s="44"/>
      <c r="AQ7846" s="44"/>
      <c r="AS7846" s="44"/>
      <c r="BM7846" s="44"/>
    </row>
    <row r="7847" spans="3:65" ht="12" customHeight="1">
      <c r="C7847" s="63"/>
      <c r="AB7847" s="49"/>
      <c r="AF7847" s="44"/>
      <c r="AQ7847" s="44"/>
      <c r="AS7847" s="44"/>
      <c r="BM7847" s="44"/>
    </row>
    <row r="7848" spans="3:65" ht="12" customHeight="1">
      <c r="C7848" s="63"/>
      <c r="AB7848" s="49"/>
      <c r="AF7848" s="44"/>
      <c r="AQ7848" s="44"/>
      <c r="AS7848" s="44"/>
      <c r="BM7848" s="44"/>
    </row>
    <row r="7849" spans="3:65" ht="12" customHeight="1">
      <c r="C7849" s="63"/>
      <c r="AB7849" s="49"/>
      <c r="AF7849" s="44"/>
      <c r="AQ7849" s="44"/>
      <c r="AS7849" s="44"/>
      <c r="BM7849" s="44"/>
    </row>
    <row r="7850" spans="3:65" ht="12" customHeight="1">
      <c r="C7850" s="63"/>
      <c r="AB7850" s="49"/>
      <c r="AF7850" s="44"/>
      <c r="AQ7850" s="44"/>
      <c r="AS7850" s="44"/>
      <c r="BM7850" s="44"/>
    </row>
    <row r="7851" spans="3:65" ht="12" customHeight="1">
      <c r="C7851" s="63"/>
      <c r="AB7851" s="49"/>
      <c r="AF7851" s="44"/>
      <c r="AQ7851" s="44"/>
      <c r="AS7851" s="44"/>
      <c r="BM7851" s="44"/>
    </row>
    <row r="7852" spans="3:65" ht="12" customHeight="1">
      <c r="C7852" s="63"/>
      <c r="AB7852" s="49"/>
      <c r="AF7852" s="44"/>
      <c r="AQ7852" s="44"/>
      <c r="AS7852" s="44"/>
      <c r="BM7852" s="44"/>
    </row>
    <row r="7853" spans="3:65" ht="12" customHeight="1">
      <c r="C7853" s="63"/>
      <c r="AB7853" s="49"/>
      <c r="AF7853" s="44"/>
      <c r="AQ7853" s="44"/>
      <c r="AS7853" s="44"/>
      <c r="BM7853" s="44"/>
    </row>
    <row r="7854" spans="3:65" ht="12" customHeight="1">
      <c r="C7854" s="63"/>
      <c r="AB7854" s="49"/>
      <c r="AF7854" s="44"/>
      <c r="AQ7854" s="44"/>
      <c r="AS7854" s="44"/>
      <c r="BM7854" s="44"/>
    </row>
    <row r="7855" spans="3:65" ht="12" customHeight="1">
      <c r="C7855" s="63"/>
      <c r="AB7855" s="49"/>
      <c r="AF7855" s="44"/>
      <c r="AQ7855" s="44"/>
      <c r="AS7855" s="44"/>
      <c r="BM7855" s="44"/>
    </row>
    <row r="7856" spans="3:65" ht="12" customHeight="1">
      <c r="C7856" s="63"/>
      <c r="AB7856" s="49"/>
      <c r="AF7856" s="44"/>
      <c r="AQ7856" s="44"/>
      <c r="AS7856" s="44"/>
      <c r="BM7856" s="44"/>
    </row>
    <row r="7857" spans="3:65" ht="12" customHeight="1">
      <c r="C7857" s="63"/>
      <c r="AB7857" s="49"/>
      <c r="AF7857" s="44"/>
      <c r="AQ7857" s="44"/>
      <c r="AS7857" s="44"/>
      <c r="BM7857" s="44"/>
    </row>
    <row r="7858" spans="3:65" ht="12" customHeight="1">
      <c r="C7858" s="63"/>
      <c r="AB7858" s="49"/>
      <c r="AF7858" s="44"/>
      <c r="AQ7858" s="44"/>
      <c r="AS7858" s="44"/>
      <c r="BM7858" s="44"/>
    </row>
    <row r="7859" spans="3:65" ht="12" customHeight="1">
      <c r="C7859" s="63"/>
      <c r="AB7859" s="49"/>
      <c r="AF7859" s="44"/>
      <c r="AQ7859" s="44"/>
      <c r="AS7859" s="44"/>
      <c r="BM7859" s="44"/>
    </row>
    <row r="7860" spans="3:65" ht="12" customHeight="1">
      <c r="C7860" s="63"/>
      <c r="AB7860" s="49"/>
      <c r="AF7860" s="44"/>
      <c r="AQ7860" s="44"/>
      <c r="AS7860" s="44"/>
      <c r="BM7860" s="44"/>
    </row>
    <row r="7861" spans="3:65" ht="12" customHeight="1">
      <c r="C7861" s="63"/>
      <c r="AB7861" s="49"/>
      <c r="AF7861" s="44"/>
      <c r="AQ7861" s="44"/>
      <c r="AS7861" s="44"/>
      <c r="BM7861" s="44"/>
    </row>
    <row r="7862" spans="3:65" ht="12" customHeight="1">
      <c r="C7862" s="63"/>
      <c r="AB7862" s="49"/>
      <c r="AF7862" s="44"/>
      <c r="AQ7862" s="44"/>
      <c r="AS7862" s="44"/>
      <c r="BM7862" s="44"/>
    </row>
    <row r="7863" spans="3:65" ht="12" customHeight="1">
      <c r="C7863" s="63"/>
      <c r="AB7863" s="49"/>
      <c r="AF7863" s="44"/>
      <c r="AQ7863" s="44"/>
      <c r="AS7863" s="44"/>
      <c r="BM7863" s="44"/>
    </row>
    <row r="7864" spans="3:65" ht="12" customHeight="1">
      <c r="C7864" s="63"/>
      <c r="AB7864" s="49"/>
      <c r="AF7864" s="44"/>
      <c r="AQ7864" s="44"/>
      <c r="AS7864" s="44"/>
      <c r="BM7864" s="44"/>
    </row>
    <row r="7865" spans="3:65" ht="12" customHeight="1">
      <c r="C7865" s="63"/>
      <c r="AB7865" s="49"/>
      <c r="AF7865" s="44"/>
      <c r="AQ7865" s="44"/>
      <c r="AS7865" s="44"/>
      <c r="BM7865" s="44"/>
    </row>
    <row r="7866" spans="3:65" ht="12" customHeight="1">
      <c r="C7866" s="63"/>
      <c r="AB7866" s="49"/>
      <c r="AF7866" s="44"/>
      <c r="AQ7866" s="44"/>
      <c r="AS7866" s="44"/>
      <c r="BM7866" s="44"/>
    </row>
    <row r="7867" spans="3:65" ht="12" customHeight="1">
      <c r="C7867" s="63"/>
      <c r="AB7867" s="49"/>
      <c r="AF7867" s="44"/>
      <c r="AQ7867" s="44"/>
      <c r="AS7867" s="44"/>
      <c r="BM7867" s="44"/>
    </row>
    <row r="7868" spans="3:65" ht="12" customHeight="1">
      <c r="C7868" s="63"/>
      <c r="AB7868" s="49"/>
      <c r="AF7868" s="44"/>
      <c r="AQ7868" s="44"/>
      <c r="AS7868" s="44"/>
      <c r="BM7868" s="44"/>
    </row>
    <row r="7869" spans="3:65" ht="12" customHeight="1">
      <c r="C7869" s="63"/>
      <c r="AB7869" s="49"/>
      <c r="AF7869" s="44"/>
      <c r="AQ7869" s="44"/>
      <c r="AS7869" s="44"/>
      <c r="BM7869" s="44"/>
    </row>
    <row r="7870" spans="3:65" ht="12" customHeight="1">
      <c r="C7870" s="63"/>
      <c r="AB7870" s="49"/>
      <c r="AF7870" s="44"/>
      <c r="AQ7870" s="44"/>
      <c r="AS7870" s="44"/>
      <c r="BM7870" s="44"/>
    </row>
    <row r="7871" spans="3:65" ht="12" customHeight="1">
      <c r="C7871" s="63"/>
      <c r="AB7871" s="49"/>
      <c r="AF7871" s="44"/>
      <c r="AQ7871" s="44"/>
      <c r="AS7871" s="44"/>
      <c r="BM7871" s="44"/>
    </row>
    <row r="7872" spans="3:65" ht="12" customHeight="1">
      <c r="C7872" s="63"/>
      <c r="AB7872" s="49"/>
      <c r="AF7872" s="44"/>
      <c r="AQ7872" s="44"/>
      <c r="AS7872" s="44"/>
      <c r="BM7872" s="44"/>
    </row>
    <row r="7873" spans="3:65" ht="12" customHeight="1">
      <c r="C7873" s="63"/>
      <c r="AB7873" s="49"/>
      <c r="AF7873" s="44"/>
      <c r="AQ7873" s="44"/>
      <c r="AS7873" s="44"/>
      <c r="BM7873" s="44"/>
    </row>
    <row r="7874" spans="3:65" ht="12" customHeight="1">
      <c r="C7874" s="63"/>
      <c r="AB7874" s="49"/>
      <c r="AF7874" s="44"/>
      <c r="AQ7874" s="44"/>
      <c r="AS7874" s="44"/>
      <c r="BM7874" s="44"/>
    </row>
    <row r="7875" spans="3:65" ht="12" customHeight="1">
      <c r="C7875" s="63"/>
      <c r="AB7875" s="49"/>
      <c r="AF7875" s="44"/>
      <c r="AQ7875" s="44"/>
      <c r="AS7875" s="44"/>
      <c r="BM7875" s="44"/>
    </row>
    <row r="7876" spans="3:65" ht="12" customHeight="1">
      <c r="C7876" s="63"/>
      <c r="AB7876" s="49"/>
      <c r="AF7876" s="44"/>
      <c r="AQ7876" s="44"/>
      <c r="AS7876" s="44"/>
      <c r="BM7876" s="44"/>
    </row>
    <row r="7877" spans="3:65" ht="12" customHeight="1">
      <c r="C7877" s="63"/>
      <c r="AB7877" s="49"/>
      <c r="AF7877" s="44"/>
      <c r="AQ7877" s="44"/>
      <c r="AS7877" s="44"/>
      <c r="BM7877" s="44"/>
    </row>
    <row r="7878" spans="3:65" ht="12" customHeight="1">
      <c r="C7878" s="63"/>
      <c r="AB7878" s="49"/>
      <c r="AF7878" s="44"/>
      <c r="AQ7878" s="44"/>
      <c r="AS7878" s="44"/>
      <c r="BM7878" s="44"/>
    </row>
    <row r="7879" spans="3:65" ht="12" customHeight="1">
      <c r="C7879" s="63"/>
      <c r="AB7879" s="49"/>
      <c r="AF7879" s="44"/>
      <c r="AQ7879" s="44"/>
      <c r="AS7879" s="44"/>
      <c r="BM7879" s="44"/>
    </row>
    <row r="7880" spans="3:65" ht="12" customHeight="1">
      <c r="C7880" s="63"/>
      <c r="AB7880" s="49"/>
      <c r="AF7880" s="44"/>
      <c r="AQ7880" s="44"/>
      <c r="AS7880" s="44"/>
      <c r="BM7880" s="44"/>
    </row>
    <row r="7881" spans="3:65" ht="12" customHeight="1">
      <c r="C7881" s="63"/>
      <c r="AB7881" s="49"/>
      <c r="AF7881" s="44"/>
      <c r="AQ7881" s="44"/>
      <c r="AS7881" s="44"/>
      <c r="BM7881" s="44"/>
    </row>
    <row r="7882" spans="3:65" ht="12" customHeight="1">
      <c r="C7882" s="63"/>
      <c r="AB7882" s="49"/>
      <c r="AF7882" s="44"/>
      <c r="AQ7882" s="44"/>
      <c r="AS7882" s="44"/>
      <c r="BM7882" s="44"/>
    </row>
    <row r="7883" spans="3:65" ht="12" customHeight="1">
      <c r="C7883" s="63"/>
      <c r="AB7883" s="49"/>
      <c r="AF7883" s="44"/>
      <c r="AQ7883" s="44"/>
      <c r="AS7883" s="44"/>
      <c r="BM7883" s="44"/>
    </row>
    <row r="7884" spans="3:65" ht="12" customHeight="1">
      <c r="C7884" s="63"/>
      <c r="AB7884" s="49"/>
      <c r="AF7884" s="44"/>
      <c r="AQ7884" s="44"/>
      <c r="AS7884" s="44"/>
      <c r="BM7884" s="44"/>
    </row>
    <row r="7885" spans="3:65" ht="12" customHeight="1">
      <c r="C7885" s="63"/>
      <c r="AB7885" s="49"/>
      <c r="AF7885" s="44"/>
      <c r="AQ7885" s="44"/>
      <c r="AS7885" s="44"/>
      <c r="BM7885" s="44"/>
    </row>
    <row r="7886" spans="3:65" ht="12" customHeight="1">
      <c r="C7886" s="63"/>
      <c r="AB7886" s="49"/>
      <c r="AF7886" s="44"/>
      <c r="AQ7886" s="44"/>
      <c r="AS7886" s="44"/>
      <c r="BM7886" s="44"/>
    </row>
    <row r="7887" spans="3:65" ht="12" customHeight="1">
      <c r="C7887" s="63"/>
      <c r="AB7887" s="49"/>
      <c r="AF7887" s="44"/>
      <c r="AQ7887" s="44"/>
      <c r="AS7887" s="44"/>
      <c r="BM7887" s="44"/>
    </row>
    <row r="7888" spans="3:65" ht="12" customHeight="1">
      <c r="C7888" s="63"/>
      <c r="AB7888" s="49"/>
      <c r="AF7888" s="44"/>
      <c r="AQ7888" s="44"/>
      <c r="AS7888" s="44"/>
      <c r="BM7888" s="44"/>
    </row>
    <row r="7889" spans="3:65" ht="12" customHeight="1">
      <c r="C7889" s="63"/>
      <c r="AB7889" s="49"/>
      <c r="AF7889" s="44"/>
      <c r="AQ7889" s="44"/>
      <c r="AS7889" s="44"/>
      <c r="BM7889" s="44"/>
    </row>
    <row r="7890" spans="3:65" ht="12" customHeight="1">
      <c r="C7890" s="63"/>
      <c r="AB7890" s="49"/>
      <c r="AF7890" s="44"/>
      <c r="AQ7890" s="44"/>
      <c r="AS7890" s="44"/>
      <c r="BM7890" s="44"/>
    </row>
    <row r="7891" spans="3:65" ht="12" customHeight="1">
      <c r="C7891" s="63"/>
      <c r="AB7891" s="49"/>
      <c r="AF7891" s="44"/>
      <c r="AQ7891" s="44"/>
      <c r="AS7891" s="44"/>
      <c r="BM7891" s="44"/>
    </row>
    <row r="7892" spans="3:65" ht="12" customHeight="1">
      <c r="C7892" s="63"/>
      <c r="AB7892" s="49"/>
      <c r="AF7892" s="44"/>
      <c r="AQ7892" s="44"/>
      <c r="AS7892" s="44"/>
      <c r="BM7892" s="44"/>
    </row>
    <row r="7893" spans="3:65" ht="12" customHeight="1">
      <c r="C7893" s="63"/>
      <c r="AB7893" s="49"/>
      <c r="AF7893" s="44"/>
      <c r="AQ7893" s="44"/>
      <c r="AS7893" s="44"/>
      <c r="BM7893" s="44"/>
    </row>
    <row r="7894" spans="3:65" ht="12" customHeight="1">
      <c r="C7894" s="63"/>
      <c r="AB7894" s="49"/>
      <c r="AF7894" s="44"/>
      <c r="AQ7894" s="44"/>
      <c r="AS7894" s="44"/>
      <c r="BM7894" s="44"/>
    </row>
    <row r="7895" spans="3:65" ht="12" customHeight="1">
      <c r="C7895" s="63"/>
      <c r="AB7895" s="49"/>
      <c r="AF7895" s="44"/>
      <c r="AQ7895" s="44"/>
      <c r="AS7895" s="44"/>
      <c r="BM7895" s="44"/>
    </row>
    <row r="7896" spans="3:65" ht="12" customHeight="1">
      <c r="C7896" s="63"/>
      <c r="AB7896" s="49"/>
      <c r="AF7896" s="44"/>
      <c r="AQ7896" s="44"/>
      <c r="AS7896" s="44"/>
      <c r="BM7896" s="44"/>
    </row>
    <row r="7897" spans="3:65" ht="12" customHeight="1">
      <c r="C7897" s="63"/>
      <c r="AB7897" s="49"/>
      <c r="AF7897" s="44"/>
      <c r="AQ7897" s="44"/>
      <c r="AS7897" s="44"/>
      <c r="BM7897" s="44"/>
    </row>
    <row r="7898" spans="3:65" ht="12" customHeight="1">
      <c r="C7898" s="63"/>
      <c r="AB7898" s="49"/>
      <c r="AF7898" s="44"/>
      <c r="AQ7898" s="44"/>
      <c r="AS7898" s="44"/>
      <c r="BM7898" s="44"/>
    </row>
    <row r="7899" spans="3:65" ht="12" customHeight="1">
      <c r="C7899" s="63"/>
      <c r="AB7899" s="49"/>
      <c r="AF7899" s="44"/>
      <c r="AQ7899" s="44"/>
      <c r="AS7899" s="44"/>
      <c r="BM7899" s="44"/>
    </row>
    <row r="7900" spans="3:65" ht="12" customHeight="1">
      <c r="C7900" s="63"/>
      <c r="AB7900" s="49"/>
      <c r="AF7900" s="44"/>
      <c r="AQ7900" s="44"/>
      <c r="AS7900" s="44"/>
      <c r="BM7900" s="44"/>
    </row>
    <row r="7901" spans="3:65" ht="12" customHeight="1">
      <c r="C7901" s="63"/>
      <c r="AB7901" s="49"/>
      <c r="AF7901" s="44"/>
      <c r="AQ7901" s="44"/>
      <c r="AS7901" s="44"/>
      <c r="BM7901" s="44"/>
    </row>
    <row r="7902" spans="3:65" ht="12" customHeight="1">
      <c r="C7902" s="63"/>
      <c r="AB7902" s="49"/>
      <c r="AF7902" s="44"/>
      <c r="AQ7902" s="44"/>
      <c r="AS7902" s="44"/>
      <c r="BM7902" s="44"/>
    </row>
    <row r="7903" spans="3:65" ht="12" customHeight="1">
      <c r="C7903" s="63"/>
      <c r="AB7903" s="49"/>
      <c r="AF7903" s="44"/>
      <c r="AQ7903" s="44"/>
      <c r="AS7903" s="44"/>
      <c r="BM7903" s="44"/>
    </row>
    <row r="7904" spans="3:65" ht="12" customHeight="1">
      <c r="C7904" s="63"/>
      <c r="AB7904" s="49"/>
      <c r="AF7904" s="44"/>
      <c r="AQ7904" s="44"/>
      <c r="AS7904" s="44"/>
      <c r="BM7904" s="44"/>
    </row>
    <row r="7905" spans="3:65" ht="12" customHeight="1">
      <c r="C7905" s="63"/>
      <c r="AB7905" s="49"/>
      <c r="AF7905" s="44"/>
      <c r="AQ7905" s="44"/>
      <c r="AS7905" s="44"/>
      <c r="BM7905" s="44"/>
    </row>
    <row r="7906" spans="3:65" ht="12" customHeight="1">
      <c r="C7906" s="63"/>
      <c r="AB7906" s="49"/>
      <c r="AF7906" s="44"/>
      <c r="AQ7906" s="44"/>
      <c r="AS7906" s="44"/>
      <c r="BM7906" s="44"/>
    </row>
    <row r="7907" spans="3:65" ht="12" customHeight="1">
      <c r="C7907" s="63"/>
      <c r="AB7907" s="49"/>
      <c r="AF7907" s="44"/>
      <c r="AQ7907" s="44"/>
      <c r="AS7907" s="44"/>
      <c r="BM7907" s="44"/>
    </row>
    <row r="7908" spans="3:65" ht="12" customHeight="1">
      <c r="C7908" s="63"/>
      <c r="AB7908" s="49"/>
      <c r="AF7908" s="44"/>
      <c r="AQ7908" s="44"/>
      <c r="AS7908" s="44"/>
      <c r="BM7908" s="44"/>
    </row>
    <row r="7909" spans="3:65" ht="12" customHeight="1">
      <c r="C7909" s="63"/>
      <c r="AB7909" s="49"/>
      <c r="AF7909" s="44"/>
      <c r="AQ7909" s="44"/>
      <c r="AS7909" s="44"/>
      <c r="BM7909" s="44"/>
    </row>
    <row r="7910" spans="3:65" ht="12" customHeight="1">
      <c r="C7910" s="63"/>
      <c r="AB7910" s="49"/>
      <c r="AF7910" s="44"/>
      <c r="AQ7910" s="44"/>
      <c r="AS7910" s="44"/>
      <c r="BM7910" s="44"/>
    </row>
    <row r="7911" spans="3:65" ht="12" customHeight="1">
      <c r="C7911" s="63"/>
      <c r="AB7911" s="49"/>
      <c r="AF7911" s="44"/>
      <c r="AQ7911" s="44"/>
      <c r="AS7911" s="44"/>
      <c r="BM7911" s="44"/>
    </row>
    <row r="7912" spans="3:65" ht="12" customHeight="1">
      <c r="C7912" s="63"/>
      <c r="AB7912" s="49"/>
      <c r="AF7912" s="44"/>
      <c r="AQ7912" s="44"/>
      <c r="AS7912" s="44"/>
      <c r="BM7912" s="44"/>
    </row>
    <row r="7913" spans="3:65" ht="12" customHeight="1">
      <c r="C7913" s="63"/>
      <c r="AB7913" s="49"/>
      <c r="AF7913" s="44"/>
      <c r="AQ7913" s="44"/>
      <c r="AS7913" s="44"/>
      <c r="BM7913" s="44"/>
    </row>
    <row r="7914" spans="3:65" ht="12" customHeight="1">
      <c r="C7914" s="63"/>
      <c r="AB7914" s="49"/>
      <c r="AF7914" s="44"/>
      <c r="AQ7914" s="44"/>
      <c r="AS7914" s="44"/>
      <c r="BM7914" s="44"/>
    </row>
    <row r="7915" spans="3:65" ht="12" customHeight="1">
      <c r="C7915" s="63"/>
      <c r="AB7915" s="49"/>
      <c r="AF7915" s="44"/>
      <c r="AQ7915" s="44"/>
      <c r="AS7915" s="44"/>
      <c r="BM7915" s="44"/>
    </row>
    <row r="7916" spans="3:65" ht="12" customHeight="1">
      <c r="C7916" s="63"/>
      <c r="AB7916" s="49"/>
      <c r="AF7916" s="44"/>
      <c r="AQ7916" s="44"/>
      <c r="AS7916" s="44"/>
      <c r="BM7916" s="44"/>
    </row>
    <row r="7917" spans="3:65" ht="12" customHeight="1">
      <c r="C7917" s="63"/>
      <c r="AB7917" s="49"/>
      <c r="AF7917" s="44"/>
      <c r="AQ7917" s="44"/>
      <c r="AS7917" s="44"/>
      <c r="BM7917" s="44"/>
    </row>
    <row r="7918" spans="3:65" ht="12" customHeight="1">
      <c r="C7918" s="63"/>
      <c r="AB7918" s="49"/>
      <c r="AF7918" s="44"/>
      <c r="AQ7918" s="44"/>
      <c r="AS7918" s="44"/>
      <c r="BM7918" s="44"/>
    </row>
    <row r="7919" spans="3:65" ht="12" customHeight="1">
      <c r="C7919" s="63"/>
      <c r="AB7919" s="49"/>
      <c r="AF7919" s="44"/>
      <c r="AQ7919" s="44"/>
      <c r="AS7919" s="44"/>
      <c r="BM7919" s="44"/>
    </row>
    <row r="7920" spans="3:65" ht="12" customHeight="1">
      <c r="C7920" s="63"/>
      <c r="AB7920" s="49"/>
      <c r="AF7920" s="44"/>
      <c r="AQ7920" s="44"/>
      <c r="AS7920" s="44"/>
      <c r="BM7920" s="44"/>
    </row>
    <row r="7921" spans="3:65" ht="12" customHeight="1">
      <c r="C7921" s="63"/>
      <c r="AB7921" s="49"/>
      <c r="AF7921" s="44"/>
      <c r="AQ7921" s="44"/>
      <c r="AS7921" s="44"/>
      <c r="BM7921" s="44"/>
    </row>
    <row r="7922" spans="3:65" ht="12" customHeight="1">
      <c r="C7922" s="63"/>
      <c r="AB7922" s="49"/>
      <c r="AF7922" s="44"/>
      <c r="AQ7922" s="44"/>
      <c r="AS7922" s="44"/>
      <c r="BM7922" s="44"/>
    </row>
    <row r="7923" spans="3:65" ht="12" customHeight="1">
      <c r="C7923" s="63"/>
      <c r="AB7923" s="49"/>
      <c r="AF7923" s="44"/>
      <c r="AQ7923" s="44"/>
      <c r="AS7923" s="44"/>
      <c r="BM7923" s="44"/>
    </row>
    <row r="7924" spans="3:65" ht="12" customHeight="1">
      <c r="C7924" s="63"/>
      <c r="AB7924" s="49"/>
      <c r="AF7924" s="44"/>
      <c r="AQ7924" s="44"/>
      <c r="AS7924" s="44"/>
      <c r="BM7924" s="44"/>
    </row>
    <row r="7925" spans="3:65" ht="12" customHeight="1">
      <c r="C7925" s="63"/>
      <c r="AB7925" s="49"/>
      <c r="AF7925" s="44"/>
      <c r="AQ7925" s="44"/>
      <c r="AS7925" s="44"/>
      <c r="BM7925" s="44"/>
    </row>
    <row r="7926" spans="3:65" ht="12" customHeight="1">
      <c r="C7926" s="63"/>
      <c r="AB7926" s="49"/>
      <c r="AF7926" s="44"/>
      <c r="AQ7926" s="44"/>
      <c r="AS7926" s="44"/>
      <c r="BM7926" s="44"/>
    </row>
    <row r="7927" spans="3:65" ht="12" customHeight="1">
      <c r="C7927" s="63"/>
      <c r="AB7927" s="49"/>
      <c r="AF7927" s="44"/>
      <c r="AQ7927" s="44"/>
      <c r="AS7927" s="44"/>
      <c r="BM7927" s="44"/>
    </row>
    <row r="7928" spans="3:65" ht="12" customHeight="1">
      <c r="C7928" s="63"/>
      <c r="AB7928" s="49"/>
      <c r="AF7928" s="44"/>
      <c r="AQ7928" s="44"/>
      <c r="AS7928" s="44"/>
      <c r="BM7928" s="44"/>
    </row>
    <row r="7929" spans="3:65" ht="12" customHeight="1">
      <c r="C7929" s="63"/>
      <c r="AB7929" s="49"/>
      <c r="AF7929" s="44"/>
      <c r="AQ7929" s="44"/>
      <c r="AS7929" s="44"/>
      <c r="BM7929" s="44"/>
    </row>
    <row r="7930" spans="3:65" ht="12" customHeight="1">
      <c r="C7930" s="63"/>
      <c r="AB7930" s="49"/>
      <c r="AF7930" s="44"/>
      <c r="AQ7930" s="44"/>
      <c r="AS7930" s="44"/>
      <c r="BM7930" s="44"/>
    </row>
    <row r="7931" spans="3:65" ht="12" customHeight="1">
      <c r="C7931" s="63"/>
      <c r="AB7931" s="49"/>
      <c r="AF7931" s="44"/>
      <c r="AQ7931" s="44"/>
      <c r="AS7931" s="44"/>
      <c r="BM7931" s="44"/>
    </row>
    <row r="7932" spans="3:65" ht="12" customHeight="1">
      <c r="C7932" s="63"/>
      <c r="AB7932" s="49"/>
      <c r="AF7932" s="44"/>
      <c r="AQ7932" s="44"/>
      <c r="AS7932" s="44"/>
      <c r="BM7932" s="44"/>
    </row>
    <row r="7933" spans="3:65" ht="12" customHeight="1">
      <c r="C7933" s="63"/>
      <c r="AB7933" s="49"/>
      <c r="AF7933" s="44"/>
      <c r="AQ7933" s="44"/>
      <c r="AS7933" s="44"/>
      <c r="BM7933" s="44"/>
    </row>
    <row r="7934" spans="3:65" ht="12" customHeight="1">
      <c r="C7934" s="63"/>
      <c r="AB7934" s="49"/>
      <c r="AF7934" s="44"/>
      <c r="AQ7934" s="44"/>
      <c r="AS7934" s="44"/>
      <c r="BM7934" s="44"/>
    </row>
    <row r="7935" spans="3:65" ht="12" customHeight="1">
      <c r="C7935" s="63"/>
      <c r="AB7935" s="49"/>
      <c r="AF7935" s="44"/>
      <c r="AQ7935" s="44"/>
      <c r="AS7935" s="44"/>
      <c r="BM7935" s="44"/>
    </row>
    <row r="7936" spans="3:65" ht="12" customHeight="1">
      <c r="C7936" s="63"/>
      <c r="AB7936" s="49"/>
      <c r="AF7936" s="44"/>
      <c r="AQ7936" s="44"/>
      <c r="AS7936" s="44"/>
      <c r="BM7936" s="44"/>
    </row>
    <row r="7937" spans="3:65" ht="12" customHeight="1">
      <c r="C7937" s="63"/>
      <c r="AB7937" s="49"/>
      <c r="AF7937" s="44"/>
      <c r="AQ7937" s="44"/>
      <c r="AS7937" s="44"/>
      <c r="BM7937" s="44"/>
    </row>
    <row r="7938" spans="3:65" ht="12" customHeight="1">
      <c r="C7938" s="63"/>
      <c r="AB7938" s="49"/>
      <c r="AF7938" s="44"/>
      <c r="AQ7938" s="44"/>
      <c r="AS7938" s="44"/>
      <c r="BM7938" s="44"/>
    </row>
    <row r="7939" spans="3:65" ht="12" customHeight="1">
      <c r="C7939" s="63"/>
      <c r="AB7939" s="49"/>
      <c r="AF7939" s="44"/>
      <c r="AQ7939" s="44"/>
      <c r="AS7939" s="44"/>
      <c r="BM7939" s="44"/>
    </row>
    <row r="7940" spans="3:65" ht="12" customHeight="1">
      <c r="C7940" s="63"/>
      <c r="AB7940" s="49"/>
      <c r="AF7940" s="44"/>
      <c r="AQ7940" s="44"/>
      <c r="AS7940" s="44"/>
      <c r="BM7940" s="44"/>
    </row>
    <row r="7941" spans="3:65" ht="12" customHeight="1">
      <c r="C7941" s="63"/>
      <c r="AB7941" s="49"/>
      <c r="AF7941" s="44"/>
      <c r="AQ7941" s="44"/>
      <c r="AS7941" s="44"/>
      <c r="BM7941" s="44"/>
    </row>
    <row r="7942" spans="3:65" ht="12" customHeight="1">
      <c r="C7942" s="63"/>
      <c r="AB7942" s="49"/>
      <c r="AF7942" s="44"/>
      <c r="AQ7942" s="44"/>
      <c r="AS7942" s="44"/>
      <c r="BM7942" s="44"/>
    </row>
    <row r="7943" spans="3:65" ht="12" customHeight="1">
      <c r="C7943" s="63"/>
      <c r="AB7943" s="49"/>
      <c r="AF7943" s="44"/>
      <c r="AQ7943" s="44"/>
      <c r="AS7943" s="44"/>
      <c r="BM7943" s="44"/>
    </row>
    <row r="7944" spans="3:65" ht="12" customHeight="1">
      <c r="C7944" s="63"/>
      <c r="AB7944" s="49"/>
      <c r="AF7944" s="44"/>
      <c r="AQ7944" s="44"/>
      <c r="AS7944" s="44"/>
      <c r="BM7944" s="44"/>
    </row>
    <row r="7945" spans="3:65" ht="12" customHeight="1">
      <c r="C7945" s="63"/>
      <c r="AB7945" s="49"/>
      <c r="AF7945" s="44"/>
      <c r="AQ7945" s="44"/>
      <c r="AS7945" s="44"/>
      <c r="BM7945" s="44"/>
    </row>
    <row r="7946" spans="3:65" ht="12" customHeight="1">
      <c r="C7946" s="63"/>
      <c r="AB7946" s="49"/>
      <c r="AF7946" s="44"/>
      <c r="AQ7946" s="44"/>
      <c r="AS7946" s="44"/>
      <c r="BM7946" s="44"/>
    </row>
    <row r="7947" spans="3:65" ht="12" customHeight="1">
      <c r="C7947" s="63"/>
      <c r="AB7947" s="49"/>
      <c r="AF7947" s="44"/>
      <c r="AQ7947" s="44"/>
      <c r="AS7947" s="44"/>
      <c r="BM7947" s="44"/>
    </row>
    <row r="7948" spans="3:65" ht="12" customHeight="1">
      <c r="C7948" s="63"/>
      <c r="AB7948" s="49"/>
      <c r="AF7948" s="44"/>
      <c r="AQ7948" s="44"/>
      <c r="AS7948" s="44"/>
      <c r="BM7948" s="44"/>
    </row>
    <row r="7949" spans="3:65" ht="12" customHeight="1">
      <c r="C7949" s="63"/>
      <c r="AB7949" s="49"/>
      <c r="AF7949" s="44"/>
      <c r="AQ7949" s="44"/>
      <c r="AS7949" s="44"/>
      <c r="BM7949" s="44"/>
    </row>
    <row r="7950" spans="3:65" ht="12" customHeight="1">
      <c r="C7950" s="63"/>
      <c r="AB7950" s="49"/>
      <c r="AF7950" s="44"/>
      <c r="AQ7950" s="44"/>
      <c r="AS7950" s="44"/>
      <c r="BM7950" s="44"/>
    </row>
    <row r="7951" spans="3:65" ht="12" customHeight="1">
      <c r="C7951" s="63"/>
      <c r="AB7951" s="49"/>
      <c r="AF7951" s="44"/>
      <c r="AQ7951" s="44"/>
      <c r="AS7951" s="44"/>
      <c r="BM7951" s="44"/>
    </row>
    <row r="7952" spans="3:65" ht="12" customHeight="1">
      <c r="C7952" s="63"/>
      <c r="AB7952" s="49"/>
      <c r="AF7952" s="44"/>
      <c r="AQ7952" s="44"/>
      <c r="AS7952" s="44"/>
      <c r="BM7952" s="44"/>
    </row>
    <row r="7953" spans="3:65" ht="12" customHeight="1">
      <c r="C7953" s="63"/>
      <c r="AB7953" s="49"/>
      <c r="AF7953" s="44"/>
      <c r="AQ7953" s="44"/>
      <c r="AS7953" s="44"/>
      <c r="BM7953" s="44"/>
    </row>
    <row r="7954" spans="3:65" ht="12" customHeight="1">
      <c r="C7954" s="63"/>
      <c r="AB7954" s="49"/>
      <c r="AF7954" s="44"/>
      <c r="AQ7954" s="44"/>
      <c r="AS7954" s="44"/>
      <c r="BM7954" s="44"/>
    </row>
    <row r="7955" spans="3:65" ht="12" customHeight="1">
      <c r="C7955" s="63"/>
      <c r="AB7955" s="49"/>
      <c r="AF7955" s="44"/>
      <c r="AQ7955" s="44"/>
      <c r="AS7955" s="44"/>
      <c r="BM7955" s="44"/>
    </row>
    <row r="7956" spans="3:65" ht="12" customHeight="1">
      <c r="C7956" s="63"/>
      <c r="AB7956" s="49"/>
      <c r="AF7956" s="44"/>
      <c r="AQ7956" s="44"/>
      <c r="AS7956" s="44"/>
      <c r="BM7956" s="44"/>
    </row>
    <row r="7957" spans="3:65" ht="12" customHeight="1">
      <c r="C7957" s="63"/>
      <c r="AB7957" s="49"/>
      <c r="AF7957" s="44"/>
      <c r="AQ7957" s="44"/>
      <c r="AS7957" s="44"/>
      <c r="BM7957" s="44"/>
    </row>
    <row r="7958" spans="3:65" ht="12" customHeight="1">
      <c r="C7958" s="63"/>
      <c r="AB7958" s="49"/>
      <c r="AF7958" s="44"/>
      <c r="AQ7958" s="44"/>
      <c r="AS7958" s="44"/>
      <c r="BM7958" s="44"/>
    </row>
    <row r="7959" spans="3:65" ht="12" customHeight="1">
      <c r="C7959" s="63"/>
      <c r="AB7959" s="49"/>
      <c r="AF7959" s="44"/>
      <c r="AQ7959" s="44"/>
      <c r="AS7959" s="44"/>
      <c r="BM7959" s="44"/>
    </row>
    <row r="7960" spans="3:65" ht="12" customHeight="1">
      <c r="C7960" s="63"/>
      <c r="AB7960" s="49"/>
      <c r="AF7960" s="44"/>
      <c r="AQ7960" s="44"/>
      <c r="AS7960" s="44"/>
      <c r="BM7960" s="44"/>
    </row>
    <row r="7961" spans="3:65" ht="12" customHeight="1">
      <c r="C7961" s="63"/>
      <c r="AB7961" s="49"/>
      <c r="AF7961" s="44"/>
      <c r="AQ7961" s="44"/>
      <c r="AS7961" s="44"/>
      <c r="BM7961" s="44"/>
    </row>
    <row r="7962" spans="3:65" ht="12" customHeight="1">
      <c r="C7962" s="63"/>
      <c r="AB7962" s="49"/>
      <c r="AF7962" s="44"/>
      <c r="AQ7962" s="44"/>
      <c r="AS7962" s="44"/>
      <c r="BM7962" s="44"/>
    </row>
    <row r="7963" spans="3:65" ht="12" customHeight="1">
      <c r="C7963" s="63"/>
      <c r="AB7963" s="49"/>
      <c r="AF7963" s="44"/>
      <c r="AQ7963" s="44"/>
      <c r="AS7963" s="44"/>
      <c r="BM7963" s="44"/>
    </row>
    <row r="7964" spans="3:65" ht="12" customHeight="1">
      <c r="C7964" s="63"/>
      <c r="AB7964" s="49"/>
      <c r="AF7964" s="44"/>
      <c r="AQ7964" s="44"/>
      <c r="AS7964" s="44"/>
      <c r="BM7964" s="44"/>
    </row>
    <row r="7965" spans="3:65" ht="12" customHeight="1">
      <c r="C7965" s="63"/>
      <c r="AB7965" s="49"/>
      <c r="AF7965" s="44"/>
      <c r="AQ7965" s="44"/>
      <c r="AS7965" s="44"/>
      <c r="BM7965" s="44"/>
    </row>
    <row r="7966" spans="3:65" ht="12" customHeight="1">
      <c r="C7966" s="63"/>
      <c r="AB7966" s="49"/>
      <c r="AF7966" s="44"/>
      <c r="AQ7966" s="44"/>
      <c r="AS7966" s="44"/>
      <c r="BM7966" s="44"/>
    </row>
    <row r="7967" spans="3:65" ht="12" customHeight="1">
      <c r="C7967" s="63"/>
      <c r="AB7967" s="49"/>
      <c r="AF7967" s="44"/>
      <c r="AQ7967" s="44"/>
      <c r="AS7967" s="44"/>
      <c r="BM7967" s="44"/>
    </row>
    <row r="7968" spans="3:65" ht="12" customHeight="1">
      <c r="C7968" s="63"/>
      <c r="AB7968" s="49"/>
      <c r="AF7968" s="44"/>
      <c r="AQ7968" s="44"/>
      <c r="AS7968" s="44"/>
      <c r="BM7968" s="44"/>
    </row>
    <row r="7969" spans="3:65" ht="12" customHeight="1">
      <c r="C7969" s="63"/>
      <c r="AB7969" s="49"/>
      <c r="AF7969" s="44"/>
      <c r="AQ7969" s="44"/>
      <c r="AS7969" s="44"/>
      <c r="BM7969" s="44"/>
    </row>
    <row r="7970" spans="3:65" ht="12" customHeight="1">
      <c r="C7970" s="63"/>
      <c r="AB7970" s="49"/>
      <c r="AF7970" s="44"/>
      <c r="AQ7970" s="44"/>
      <c r="AS7970" s="44"/>
      <c r="BM7970" s="44"/>
    </row>
    <row r="7971" spans="3:65" ht="12" customHeight="1">
      <c r="C7971" s="63"/>
      <c r="AB7971" s="49"/>
      <c r="AF7971" s="44"/>
      <c r="AQ7971" s="44"/>
      <c r="AS7971" s="44"/>
      <c r="BM7971" s="44"/>
    </row>
    <row r="7972" spans="3:65" ht="12" customHeight="1">
      <c r="C7972" s="63"/>
      <c r="AB7972" s="49"/>
      <c r="AF7972" s="44"/>
      <c r="AQ7972" s="44"/>
      <c r="AS7972" s="44"/>
      <c r="BM7972" s="44"/>
    </row>
    <row r="7973" spans="3:65" ht="12" customHeight="1">
      <c r="C7973" s="63"/>
      <c r="AB7973" s="49"/>
      <c r="AF7973" s="44"/>
      <c r="AQ7973" s="44"/>
      <c r="AS7973" s="44"/>
      <c r="BM7973" s="44"/>
    </row>
    <row r="7974" spans="3:65" ht="12" customHeight="1">
      <c r="C7974" s="63"/>
      <c r="AB7974" s="49"/>
      <c r="AF7974" s="44"/>
      <c r="AQ7974" s="44"/>
      <c r="AS7974" s="44"/>
      <c r="BM7974" s="44"/>
    </row>
    <row r="7975" spans="3:65" ht="12" customHeight="1">
      <c r="C7975" s="63"/>
      <c r="AB7975" s="49"/>
      <c r="AF7975" s="44"/>
      <c r="AQ7975" s="44"/>
      <c r="AS7975" s="44"/>
      <c r="BM7975" s="44"/>
    </row>
    <row r="7976" spans="3:65" ht="12" customHeight="1">
      <c r="C7976" s="63"/>
      <c r="AB7976" s="49"/>
      <c r="AF7976" s="44"/>
      <c r="AQ7976" s="44"/>
      <c r="AS7976" s="44"/>
      <c r="BM7976" s="44"/>
    </row>
    <row r="7977" spans="3:65" ht="12" customHeight="1">
      <c r="C7977" s="63"/>
      <c r="AB7977" s="49"/>
      <c r="AF7977" s="44"/>
      <c r="AQ7977" s="44"/>
      <c r="AS7977" s="44"/>
      <c r="BM7977" s="44"/>
    </row>
    <row r="7978" spans="3:65" ht="12" customHeight="1">
      <c r="C7978" s="63"/>
      <c r="AB7978" s="49"/>
      <c r="AF7978" s="44"/>
      <c r="AQ7978" s="44"/>
      <c r="AS7978" s="44"/>
      <c r="BM7978" s="44"/>
    </row>
    <row r="7979" spans="3:65" ht="12" customHeight="1">
      <c r="C7979" s="63"/>
      <c r="AB7979" s="49"/>
      <c r="AF7979" s="44"/>
      <c r="AQ7979" s="44"/>
      <c r="AS7979" s="44"/>
      <c r="BM7979" s="44"/>
    </row>
    <row r="7980" spans="3:65" ht="12" customHeight="1">
      <c r="C7980" s="63"/>
      <c r="AB7980" s="49"/>
      <c r="AF7980" s="44"/>
      <c r="AQ7980" s="44"/>
      <c r="AS7980" s="44"/>
      <c r="BM7980" s="44"/>
    </row>
    <row r="7981" spans="3:65" ht="12" customHeight="1">
      <c r="C7981" s="63"/>
      <c r="AB7981" s="49"/>
      <c r="AF7981" s="44"/>
      <c r="AQ7981" s="44"/>
      <c r="AS7981" s="44"/>
      <c r="BM7981" s="44"/>
    </row>
    <row r="7982" spans="3:65" ht="12" customHeight="1">
      <c r="C7982" s="63"/>
      <c r="AB7982" s="49"/>
      <c r="AF7982" s="44"/>
      <c r="AQ7982" s="44"/>
      <c r="AS7982" s="44"/>
      <c r="BM7982" s="44"/>
    </row>
    <row r="7983" spans="3:65" ht="12" customHeight="1">
      <c r="C7983" s="63"/>
      <c r="AB7983" s="49"/>
      <c r="AF7983" s="44"/>
      <c r="AQ7983" s="44"/>
      <c r="AS7983" s="44"/>
      <c r="BM7983" s="44"/>
    </row>
    <row r="7984" spans="3:65" ht="12" customHeight="1">
      <c r="C7984" s="63"/>
      <c r="AB7984" s="49"/>
      <c r="AF7984" s="44"/>
      <c r="AQ7984" s="44"/>
      <c r="AS7984" s="44"/>
      <c r="BM7984" s="44"/>
    </row>
    <row r="7985" spans="3:65" ht="12" customHeight="1">
      <c r="C7985" s="63"/>
      <c r="AB7985" s="49"/>
      <c r="AF7985" s="44"/>
      <c r="AQ7985" s="44"/>
      <c r="AS7985" s="44"/>
      <c r="BM7985" s="44"/>
    </row>
    <row r="7986" spans="3:65" ht="12" customHeight="1">
      <c r="C7986" s="63"/>
      <c r="AB7986" s="49"/>
      <c r="AF7986" s="44"/>
      <c r="AQ7986" s="44"/>
      <c r="AS7986" s="44"/>
      <c r="BM7986" s="44"/>
    </row>
    <row r="7987" spans="3:65" ht="12" customHeight="1">
      <c r="C7987" s="63"/>
      <c r="AB7987" s="49"/>
      <c r="AF7987" s="44"/>
      <c r="AQ7987" s="44"/>
      <c r="AS7987" s="44"/>
      <c r="BM7987" s="44"/>
    </row>
    <row r="7988" spans="3:65" ht="12" customHeight="1">
      <c r="C7988" s="63"/>
      <c r="AB7988" s="49"/>
      <c r="AF7988" s="44"/>
      <c r="AQ7988" s="44"/>
      <c r="AS7988" s="44"/>
      <c r="BM7988" s="44"/>
    </row>
    <row r="7989" spans="3:65" ht="12" customHeight="1">
      <c r="C7989" s="63"/>
      <c r="AB7989" s="49"/>
      <c r="AF7989" s="44"/>
      <c r="AQ7989" s="44"/>
      <c r="AS7989" s="44"/>
      <c r="BM7989" s="44"/>
    </row>
    <row r="7990" spans="3:65" ht="12" customHeight="1">
      <c r="C7990" s="63"/>
      <c r="AB7990" s="49"/>
      <c r="AF7990" s="44"/>
      <c r="AQ7990" s="44"/>
      <c r="AS7990" s="44"/>
      <c r="BM7990" s="44"/>
    </row>
    <row r="7991" spans="3:65" ht="12" customHeight="1">
      <c r="C7991" s="63"/>
      <c r="AB7991" s="49"/>
      <c r="AF7991" s="44"/>
      <c r="AQ7991" s="44"/>
      <c r="AS7991" s="44"/>
      <c r="BM7991" s="44"/>
    </row>
    <row r="7992" spans="3:65" ht="12" customHeight="1">
      <c r="C7992" s="63"/>
      <c r="AB7992" s="49"/>
      <c r="AF7992" s="44"/>
      <c r="AQ7992" s="44"/>
      <c r="AS7992" s="44"/>
      <c r="BM7992" s="44"/>
    </row>
    <row r="7993" spans="3:65" ht="12" customHeight="1">
      <c r="C7993" s="63"/>
      <c r="AB7993" s="49"/>
      <c r="AF7993" s="44"/>
      <c r="AQ7993" s="44"/>
      <c r="AS7993" s="44"/>
      <c r="BM7993" s="44"/>
    </row>
    <row r="7994" spans="3:65" ht="12" customHeight="1">
      <c r="C7994" s="63"/>
      <c r="AB7994" s="49"/>
      <c r="AF7994" s="44"/>
      <c r="AQ7994" s="44"/>
      <c r="AS7994" s="44"/>
      <c r="BM7994" s="44"/>
    </row>
    <row r="7995" spans="3:65" ht="12" customHeight="1">
      <c r="C7995" s="63"/>
      <c r="AB7995" s="49"/>
      <c r="AF7995" s="44"/>
      <c r="AQ7995" s="44"/>
      <c r="AS7995" s="44"/>
      <c r="BM7995" s="44"/>
    </row>
    <row r="7996" spans="3:65" ht="12" customHeight="1">
      <c r="C7996" s="63"/>
      <c r="AB7996" s="49"/>
      <c r="AF7996" s="44"/>
      <c r="AQ7996" s="44"/>
      <c r="AS7996" s="44"/>
      <c r="BM7996" s="44"/>
    </row>
    <row r="7997" spans="3:65" ht="12" customHeight="1">
      <c r="C7997" s="63"/>
      <c r="AB7997" s="49"/>
      <c r="AF7997" s="44"/>
      <c r="AQ7997" s="44"/>
      <c r="AS7997" s="44"/>
      <c r="BM7997" s="44"/>
    </row>
    <row r="7998" spans="3:65" ht="12" customHeight="1">
      <c r="C7998" s="63"/>
      <c r="AB7998" s="49"/>
      <c r="AF7998" s="44"/>
      <c r="AQ7998" s="44"/>
      <c r="AS7998" s="44"/>
      <c r="BM7998" s="44"/>
    </row>
    <row r="7999" spans="3:65" ht="12" customHeight="1">
      <c r="C7999" s="63"/>
      <c r="AB7999" s="49"/>
      <c r="AF7999" s="44"/>
      <c r="AQ7999" s="44"/>
      <c r="AS7999" s="44"/>
      <c r="BM7999" s="44"/>
    </row>
    <row r="8000" spans="3:65" ht="12" customHeight="1">
      <c r="C8000" s="63"/>
      <c r="AB8000" s="49"/>
      <c r="AF8000" s="44"/>
      <c r="AQ8000" s="44"/>
      <c r="AS8000" s="44"/>
      <c r="BM8000" s="44"/>
    </row>
    <row r="8001" spans="3:65" ht="12" customHeight="1">
      <c r="C8001" s="63"/>
      <c r="AB8001" s="49"/>
      <c r="AF8001" s="44"/>
      <c r="AQ8001" s="44"/>
      <c r="AS8001" s="44"/>
      <c r="BM8001" s="44"/>
    </row>
    <row r="8002" spans="3:65" ht="12" customHeight="1">
      <c r="C8002" s="63"/>
      <c r="AB8002" s="49"/>
      <c r="AF8002" s="44"/>
      <c r="AQ8002" s="44"/>
      <c r="AS8002" s="44"/>
      <c r="BM8002" s="44"/>
    </row>
    <row r="8003" spans="3:65" ht="12" customHeight="1">
      <c r="C8003" s="63"/>
      <c r="AB8003" s="49"/>
      <c r="AF8003" s="44"/>
      <c r="AQ8003" s="44"/>
      <c r="AS8003" s="44"/>
      <c r="BM8003" s="44"/>
    </row>
    <row r="8004" spans="3:65" ht="12" customHeight="1">
      <c r="C8004" s="63"/>
      <c r="AB8004" s="49"/>
      <c r="AF8004" s="44"/>
      <c r="AQ8004" s="44"/>
      <c r="AS8004" s="44"/>
      <c r="BM8004" s="44"/>
    </row>
    <row r="8005" spans="3:65" ht="12" customHeight="1">
      <c r="C8005" s="63"/>
      <c r="AB8005" s="49"/>
      <c r="AF8005" s="44"/>
      <c r="AQ8005" s="44"/>
      <c r="AS8005" s="44"/>
      <c r="BM8005" s="44"/>
    </row>
    <row r="8006" spans="3:65" ht="12" customHeight="1">
      <c r="C8006" s="63"/>
      <c r="AB8006" s="49"/>
      <c r="AF8006" s="44"/>
      <c r="AQ8006" s="44"/>
      <c r="AS8006" s="44"/>
      <c r="BM8006" s="44"/>
    </row>
    <row r="8007" spans="3:65" ht="12" customHeight="1">
      <c r="C8007" s="63"/>
      <c r="AB8007" s="49"/>
      <c r="AF8007" s="44"/>
      <c r="AQ8007" s="44"/>
      <c r="AS8007" s="44"/>
      <c r="BM8007" s="44"/>
    </row>
    <row r="8008" spans="3:65" ht="12" customHeight="1">
      <c r="C8008" s="63"/>
      <c r="AB8008" s="49"/>
      <c r="AF8008" s="44"/>
      <c r="AQ8008" s="44"/>
      <c r="AS8008" s="44"/>
      <c r="BM8008" s="44"/>
    </row>
    <row r="8009" spans="3:65" ht="12" customHeight="1">
      <c r="C8009" s="63"/>
      <c r="AB8009" s="49"/>
      <c r="AF8009" s="44"/>
      <c r="AQ8009" s="44"/>
      <c r="AS8009" s="44"/>
      <c r="BM8009" s="44"/>
    </row>
    <row r="8010" spans="3:65" ht="12" customHeight="1">
      <c r="C8010" s="63"/>
      <c r="AB8010" s="49"/>
      <c r="AF8010" s="44"/>
      <c r="AQ8010" s="44"/>
      <c r="AS8010" s="44"/>
      <c r="BM8010" s="44"/>
    </row>
    <row r="8011" spans="3:65" ht="12" customHeight="1">
      <c r="C8011" s="63"/>
      <c r="AB8011" s="49"/>
      <c r="AF8011" s="44"/>
      <c r="AQ8011" s="44"/>
      <c r="AS8011" s="44"/>
      <c r="BM8011" s="44"/>
    </row>
    <row r="8012" spans="3:65" ht="12" customHeight="1">
      <c r="C8012" s="63"/>
      <c r="AB8012" s="49"/>
      <c r="AF8012" s="44"/>
      <c r="AQ8012" s="44"/>
      <c r="AS8012" s="44"/>
      <c r="BM8012" s="44"/>
    </row>
    <row r="8013" spans="3:65" ht="12" customHeight="1">
      <c r="C8013" s="63"/>
      <c r="AB8013" s="49"/>
      <c r="AF8013" s="44"/>
      <c r="AQ8013" s="44"/>
      <c r="AS8013" s="44"/>
      <c r="BM8013" s="44"/>
    </row>
    <row r="8014" spans="3:65" ht="12" customHeight="1">
      <c r="C8014" s="63"/>
      <c r="AB8014" s="49"/>
      <c r="AF8014" s="44"/>
      <c r="AQ8014" s="44"/>
      <c r="AS8014" s="44"/>
      <c r="BM8014" s="44"/>
    </row>
    <row r="8015" spans="3:65" ht="12" customHeight="1">
      <c r="C8015" s="63"/>
      <c r="AB8015" s="49"/>
      <c r="AF8015" s="44"/>
      <c r="AQ8015" s="44"/>
      <c r="AS8015" s="44"/>
      <c r="BM8015" s="44"/>
    </row>
    <row r="8016" spans="3:65" ht="12" customHeight="1">
      <c r="C8016" s="63"/>
      <c r="AB8016" s="49"/>
      <c r="AF8016" s="44"/>
      <c r="AQ8016" s="44"/>
      <c r="AS8016" s="44"/>
      <c r="BM8016" s="44"/>
    </row>
    <row r="8017" spans="3:65" ht="12" customHeight="1">
      <c r="C8017" s="63"/>
      <c r="AB8017" s="49"/>
      <c r="AF8017" s="44"/>
      <c r="AQ8017" s="44"/>
      <c r="AS8017" s="44"/>
      <c r="BM8017" s="44"/>
    </row>
    <row r="8018" spans="3:65" ht="12" customHeight="1">
      <c r="C8018" s="63"/>
      <c r="AB8018" s="49"/>
      <c r="AF8018" s="44"/>
      <c r="AQ8018" s="44"/>
      <c r="AS8018" s="44"/>
      <c r="BM8018" s="44"/>
    </row>
    <row r="8019" spans="3:65" ht="12" customHeight="1">
      <c r="C8019" s="63"/>
      <c r="AB8019" s="49"/>
      <c r="AF8019" s="44"/>
      <c r="AQ8019" s="44"/>
      <c r="AS8019" s="44"/>
      <c r="BM8019" s="44"/>
    </row>
    <row r="8020" spans="3:65" ht="12" customHeight="1">
      <c r="C8020" s="63"/>
      <c r="AB8020" s="49"/>
      <c r="AF8020" s="44"/>
      <c r="AQ8020" s="44"/>
      <c r="AS8020" s="44"/>
      <c r="BM8020" s="44"/>
    </row>
    <row r="8021" spans="3:65" ht="12" customHeight="1">
      <c r="C8021" s="63"/>
      <c r="AB8021" s="49"/>
      <c r="AF8021" s="44"/>
      <c r="AQ8021" s="44"/>
      <c r="AS8021" s="44"/>
      <c r="BM8021" s="44"/>
    </row>
    <row r="8022" spans="3:65" ht="12" customHeight="1">
      <c r="C8022" s="63"/>
      <c r="AB8022" s="49"/>
      <c r="AF8022" s="44"/>
      <c r="AQ8022" s="44"/>
      <c r="AS8022" s="44"/>
      <c r="BM8022" s="44"/>
    </row>
    <row r="8023" spans="3:65" ht="12" customHeight="1">
      <c r="C8023" s="63"/>
      <c r="AB8023" s="49"/>
      <c r="AF8023" s="44"/>
      <c r="AQ8023" s="44"/>
      <c r="AS8023" s="44"/>
      <c r="BM8023" s="44"/>
    </row>
    <row r="8024" spans="3:65" ht="12" customHeight="1">
      <c r="C8024" s="63"/>
      <c r="AB8024" s="49"/>
      <c r="AF8024" s="44"/>
      <c r="AQ8024" s="44"/>
      <c r="AS8024" s="44"/>
      <c r="BM8024" s="44"/>
    </row>
    <row r="8025" spans="3:65" ht="12" customHeight="1">
      <c r="C8025" s="63"/>
      <c r="AB8025" s="49"/>
      <c r="AF8025" s="44"/>
      <c r="AQ8025" s="44"/>
      <c r="AS8025" s="44"/>
      <c r="BM8025" s="44"/>
    </row>
    <row r="8026" spans="3:65" ht="12" customHeight="1">
      <c r="C8026" s="63"/>
      <c r="AB8026" s="49"/>
      <c r="AF8026" s="44"/>
      <c r="AQ8026" s="44"/>
      <c r="AS8026" s="44"/>
      <c r="BM8026" s="44"/>
    </row>
    <row r="8027" spans="3:65" ht="12" customHeight="1">
      <c r="C8027" s="63"/>
      <c r="AB8027" s="49"/>
      <c r="AF8027" s="44"/>
      <c r="AQ8027" s="44"/>
      <c r="AS8027" s="44"/>
      <c r="BM8027" s="44"/>
    </row>
    <row r="8028" spans="3:65" ht="12" customHeight="1">
      <c r="C8028" s="63"/>
      <c r="AB8028" s="49"/>
      <c r="AF8028" s="44"/>
      <c r="AQ8028" s="44"/>
      <c r="AS8028" s="44"/>
      <c r="BM8028" s="44"/>
    </row>
    <row r="8029" spans="3:65" ht="12" customHeight="1">
      <c r="C8029" s="63"/>
      <c r="AB8029" s="49"/>
      <c r="AF8029" s="44"/>
      <c r="AQ8029" s="44"/>
      <c r="AS8029" s="44"/>
      <c r="BM8029" s="44"/>
    </row>
    <row r="8030" spans="3:65" ht="12" customHeight="1">
      <c r="C8030" s="63"/>
      <c r="AB8030" s="49"/>
      <c r="AF8030" s="44"/>
      <c r="AQ8030" s="44"/>
      <c r="AS8030" s="44"/>
      <c r="BM8030" s="44"/>
    </row>
    <row r="8031" spans="3:65" ht="12" customHeight="1">
      <c r="C8031" s="63"/>
      <c r="AB8031" s="49"/>
      <c r="AF8031" s="44"/>
      <c r="AQ8031" s="44"/>
      <c r="AS8031" s="44"/>
      <c r="BM8031" s="44"/>
    </row>
    <row r="8032" spans="3:65" ht="12" customHeight="1">
      <c r="C8032" s="63"/>
      <c r="AB8032" s="49"/>
      <c r="AF8032" s="44"/>
      <c r="AQ8032" s="44"/>
      <c r="AS8032" s="44"/>
      <c r="BM8032" s="44"/>
    </row>
    <row r="8033" spans="3:65" ht="12" customHeight="1">
      <c r="C8033" s="63"/>
      <c r="AB8033" s="49"/>
      <c r="AF8033" s="44"/>
      <c r="AQ8033" s="44"/>
      <c r="AS8033" s="44"/>
      <c r="BM8033" s="44"/>
    </row>
    <row r="8034" spans="3:65" ht="12" customHeight="1">
      <c r="C8034" s="63"/>
      <c r="AB8034" s="49"/>
      <c r="AF8034" s="44"/>
      <c r="AQ8034" s="44"/>
      <c r="AS8034" s="44"/>
      <c r="BM8034" s="44"/>
    </row>
    <row r="8035" spans="3:65" ht="12" customHeight="1">
      <c r="C8035" s="63"/>
      <c r="AB8035" s="49"/>
      <c r="AF8035" s="44"/>
      <c r="AQ8035" s="44"/>
      <c r="AS8035" s="44"/>
      <c r="BM8035" s="44"/>
    </row>
    <row r="8036" spans="3:65" ht="12" customHeight="1">
      <c r="C8036" s="63"/>
      <c r="AB8036" s="49"/>
      <c r="AF8036" s="44"/>
      <c r="AQ8036" s="44"/>
      <c r="AS8036" s="44"/>
      <c r="BM8036" s="44"/>
    </row>
    <row r="8037" spans="3:65" ht="12" customHeight="1">
      <c r="C8037" s="63"/>
      <c r="AB8037" s="49"/>
      <c r="AF8037" s="44"/>
      <c r="AQ8037" s="44"/>
      <c r="AS8037" s="44"/>
      <c r="BM8037" s="44"/>
    </row>
    <row r="8038" spans="3:65" ht="12" customHeight="1">
      <c r="C8038" s="63"/>
      <c r="AB8038" s="49"/>
      <c r="AF8038" s="44"/>
      <c r="AQ8038" s="44"/>
      <c r="AS8038" s="44"/>
      <c r="BM8038" s="44"/>
    </row>
    <row r="8039" spans="3:65" ht="12" customHeight="1">
      <c r="C8039" s="63"/>
      <c r="AB8039" s="49"/>
      <c r="AF8039" s="44"/>
      <c r="AQ8039" s="44"/>
      <c r="AS8039" s="44"/>
      <c r="BM8039" s="44"/>
    </row>
    <row r="8040" spans="3:65" ht="12" customHeight="1">
      <c r="C8040" s="63"/>
      <c r="AB8040" s="49"/>
      <c r="AF8040" s="44"/>
      <c r="AQ8040" s="44"/>
      <c r="AS8040" s="44"/>
      <c r="BM8040" s="44"/>
    </row>
    <row r="8041" spans="3:65" ht="12" customHeight="1">
      <c r="C8041" s="63"/>
      <c r="AB8041" s="49"/>
      <c r="AF8041" s="44"/>
      <c r="AQ8041" s="44"/>
      <c r="AS8041" s="44"/>
      <c r="BM8041" s="44"/>
    </row>
    <row r="8042" spans="3:65" ht="12" customHeight="1">
      <c r="C8042" s="63"/>
      <c r="AB8042" s="49"/>
      <c r="AF8042" s="44"/>
      <c r="AQ8042" s="44"/>
      <c r="AS8042" s="44"/>
      <c r="BM8042" s="44"/>
    </row>
    <row r="8043" spans="3:65" ht="12" customHeight="1">
      <c r="C8043" s="63"/>
      <c r="AB8043" s="49"/>
      <c r="AF8043" s="44"/>
      <c r="AQ8043" s="44"/>
      <c r="AS8043" s="44"/>
      <c r="BM8043" s="44"/>
    </row>
    <row r="8044" spans="3:65" ht="12" customHeight="1">
      <c r="C8044" s="63"/>
      <c r="AB8044" s="49"/>
      <c r="AF8044" s="44"/>
      <c r="AQ8044" s="44"/>
      <c r="AS8044" s="44"/>
      <c r="BM8044" s="44"/>
    </row>
    <row r="8045" spans="3:65" ht="12" customHeight="1">
      <c r="C8045" s="63"/>
      <c r="AB8045" s="49"/>
      <c r="AF8045" s="44"/>
      <c r="AQ8045" s="44"/>
      <c r="AS8045" s="44"/>
      <c r="BM8045" s="44"/>
    </row>
    <row r="8046" spans="3:65" ht="12" customHeight="1">
      <c r="C8046" s="63"/>
      <c r="AB8046" s="49"/>
      <c r="AF8046" s="44"/>
      <c r="AQ8046" s="44"/>
      <c r="AS8046" s="44"/>
      <c r="BM8046" s="44"/>
    </row>
    <row r="8047" spans="3:65" ht="12" customHeight="1">
      <c r="C8047" s="63"/>
      <c r="AB8047" s="49"/>
      <c r="AF8047" s="44"/>
      <c r="AQ8047" s="44"/>
      <c r="AS8047" s="44"/>
      <c r="BM8047" s="44"/>
    </row>
    <row r="8048" spans="3:65" ht="12" customHeight="1">
      <c r="C8048" s="63"/>
      <c r="AB8048" s="49"/>
      <c r="AF8048" s="44"/>
      <c r="AQ8048" s="44"/>
      <c r="AS8048" s="44"/>
      <c r="BM8048" s="44"/>
    </row>
    <row r="8049" spans="3:65" ht="12" customHeight="1">
      <c r="C8049" s="63"/>
      <c r="AB8049" s="49"/>
      <c r="AF8049" s="44"/>
      <c r="AQ8049" s="44"/>
      <c r="AS8049" s="44"/>
      <c r="BM8049" s="44"/>
    </row>
    <row r="8050" spans="3:65" ht="12" customHeight="1">
      <c r="C8050" s="63"/>
      <c r="AB8050" s="49"/>
      <c r="AF8050" s="44"/>
      <c r="AQ8050" s="44"/>
      <c r="AS8050" s="44"/>
      <c r="BM8050" s="44"/>
    </row>
    <row r="8051" spans="3:65" ht="12" customHeight="1">
      <c r="C8051" s="63"/>
      <c r="AB8051" s="49"/>
      <c r="AF8051" s="44"/>
      <c r="AQ8051" s="44"/>
      <c r="AS8051" s="44"/>
      <c r="BM8051" s="44"/>
    </row>
    <row r="8052" spans="3:65" ht="12" customHeight="1">
      <c r="C8052" s="63"/>
      <c r="AB8052" s="49"/>
      <c r="AF8052" s="44"/>
      <c r="AQ8052" s="44"/>
      <c r="AS8052" s="44"/>
      <c r="BM8052" s="44"/>
    </row>
    <row r="8053" spans="3:65" ht="12" customHeight="1">
      <c r="C8053" s="63"/>
      <c r="AB8053" s="49"/>
      <c r="AF8053" s="44"/>
      <c r="AQ8053" s="44"/>
      <c r="AS8053" s="44"/>
      <c r="BM8053" s="44"/>
    </row>
  </sheetData>
  <sortState ref="AN6:AN92">
    <sortCondition ref="AN6:AN92"/>
  </sortState>
  <phoneticPr fontId="3" type="noConversion"/>
  <pageMargins left="0.75" right="0.75" top="1" bottom="1" header="0.5" footer="0.5"/>
  <pageSetup scale="97" orientation="portrait" horizontalDpi="1200" verticalDpi="1200"/>
  <headerFooter alignWithMargins="0"/>
  <colBreaks count="2" manualBreakCount="2">
    <brk id="8" max="549" man="1"/>
    <brk id="1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I60"/>
  <sheetViews>
    <sheetView showGridLines="0" topLeftCell="A19" zoomScale="115" zoomScaleNormal="115" zoomScalePageLayoutView="115" workbookViewId="0">
      <selection activeCell="D45" sqref="D45"/>
    </sheetView>
  </sheetViews>
  <sheetFormatPr baseColWidth="10" defaultColWidth="8.83203125" defaultRowHeight="12" x14ac:dyDescent="0"/>
  <cols>
    <col min="1" max="1" width="26.5" style="3" customWidth="1"/>
    <col min="2" max="2" width="5.5" style="3" customWidth="1"/>
    <col min="3" max="3" width="2.33203125" style="3" customWidth="1"/>
    <col min="4" max="4" width="78.83203125" style="3" customWidth="1"/>
    <col min="5" max="5" width="29.5" style="3" customWidth="1"/>
    <col min="6" max="6" width="19.1640625" style="3" customWidth="1"/>
    <col min="9" max="16384" width="8.83203125" style="3"/>
  </cols>
  <sheetData>
    <row r="1" spans="1:9">
      <c r="A1" s="9" t="s">
        <v>32</v>
      </c>
      <c r="B1" s="10">
        <v>3</v>
      </c>
    </row>
    <row r="2" spans="1:9" ht="14.25" customHeight="1">
      <c r="A2" s="9" t="s">
        <v>31</v>
      </c>
      <c r="B2" s="10">
        <v>6</v>
      </c>
      <c r="C2" s="16"/>
      <c r="D2" s="16"/>
    </row>
    <row r="3" spans="1:9" ht="18">
      <c r="A3" s="9" t="s">
        <v>3</v>
      </c>
      <c r="B3" s="11">
        <v>9</v>
      </c>
      <c r="D3" s="171" t="s">
        <v>15</v>
      </c>
      <c r="E3" s="170">
        <f>'My Story'!E1</f>
        <v>2.3109724665594486E+141</v>
      </c>
      <c r="F3" s="6" t="s">
        <v>7899</v>
      </c>
    </row>
    <row r="4" spans="1:9">
      <c r="A4" s="12" t="s">
        <v>4</v>
      </c>
      <c r="B4" s="11">
        <v>12</v>
      </c>
      <c r="D4" s="17" t="s">
        <v>16</v>
      </c>
      <c r="E4" s="23">
        <v>7000000000</v>
      </c>
      <c r="F4" s="2" t="s">
        <v>503</v>
      </c>
    </row>
    <row r="5" spans="1:9" ht="13.5" customHeight="1">
      <c r="A5" s="7" t="s">
        <v>5</v>
      </c>
      <c r="B5" s="4">
        <v>15</v>
      </c>
      <c r="D5" s="17" t="s">
        <v>17</v>
      </c>
      <c r="E5" s="23">
        <v>7.5E+18</v>
      </c>
      <c r="F5" s="2" t="s">
        <v>504</v>
      </c>
    </row>
    <row r="6" spans="1:9">
      <c r="A6" s="7" t="s">
        <v>6</v>
      </c>
      <c r="B6" s="4">
        <v>18</v>
      </c>
      <c r="D6" s="17" t="s">
        <v>18</v>
      </c>
      <c r="E6" s="23">
        <v>31000000</v>
      </c>
      <c r="F6" s="2" t="s">
        <v>508</v>
      </c>
    </row>
    <row r="7" spans="1:9">
      <c r="A7" s="7" t="s">
        <v>7</v>
      </c>
      <c r="B7" s="4">
        <v>21</v>
      </c>
      <c r="D7" s="17" t="s">
        <v>19</v>
      </c>
      <c r="E7" s="23">
        <v>80</v>
      </c>
      <c r="F7" s="2" t="s">
        <v>3463</v>
      </c>
    </row>
    <row r="8" spans="1:9">
      <c r="A8" s="7" t="s">
        <v>8</v>
      </c>
      <c r="B8" s="4">
        <v>24</v>
      </c>
      <c r="D8" s="17" t="s">
        <v>20</v>
      </c>
      <c r="E8" s="23">
        <f>E6*E7</f>
        <v>2480000000</v>
      </c>
      <c r="F8" s="2" t="s">
        <v>2872</v>
      </c>
    </row>
    <row r="9" spans="1:9">
      <c r="A9" s="12" t="s">
        <v>9</v>
      </c>
      <c r="B9" s="11">
        <v>27</v>
      </c>
      <c r="D9" s="17" t="s">
        <v>2047</v>
      </c>
      <c r="E9" s="24">
        <f>(E3/E6)/60</f>
        <v>1.2424583153545422E+132</v>
      </c>
      <c r="F9" s="2" t="s">
        <v>7894</v>
      </c>
    </row>
    <row r="10" spans="1:9">
      <c r="A10" s="12" t="s">
        <v>10</v>
      </c>
      <c r="B10" s="11">
        <v>30</v>
      </c>
      <c r="D10" s="17" t="s">
        <v>4602</v>
      </c>
      <c r="E10" s="23">
        <f>E9/1E+65</f>
        <v>1.2424583153545422E+67</v>
      </c>
      <c r="F10" s="2" t="s">
        <v>2873</v>
      </c>
      <c r="I10" s="2"/>
    </row>
    <row r="11" spans="1:9">
      <c r="A11" s="13" t="s">
        <v>35</v>
      </c>
      <c r="B11" s="14">
        <v>33</v>
      </c>
      <c r="D11" s="17" t="s">
        <v>1031</v>
      </c>
      <c r="E11" s="24">
        <f>E3/E5</f>
        <v>3.0812966220792647E+122</v>
      </c>
      <c r="F11" s="2"/>
      <c r="I11" s="2"/>
    </row>
    <row r="12" spans="1:9">
      <c r="A12" s="25" t="s">
        <v>40</v>
      </c>
      <c r="B12" s="14">
        <v>36</v>
      </c>
      <c r="D12" s="17" t="s">
        <v>21</v>
      </c>
      <c r="E12" s="23">
        <f>E3/E4</f>
        <v>3.3013892379420695E+131</v>
      </c>
      <c r="F12" s="2"/>
    </row>
    <row r="13" spans="1:9">
      <c r="A13" s="8" t="s">
        <v>51</v>
      </c>
      <c r="B13" s="4">
        <v>39</v>
      </c>
      <c r="D13" s="17" t="s">
        <v>24</v>
      </c>
      <c r="E13" s="23">
        <f>E6*E7 *100</f>
        <v>248000000000</v>
      </c>
      <c r="F13" s="2" t="s">
        <v>2874</v>
      </c>
    </row>
    <row r="14" spans="1:9">
      <c r="A14" s="8" t="s">
        <v>41</v>
      </c>
      <c r="B14" s="5">
        <v>42</v>
      </c>
      <c r="D14" s="17" t="s">
        <v>7892</v>
      </c>
      <c r="E14" s="23">
        <v>200000</v>
      </c>
      <c r="F14" s="2" t="s">
        <v>7893</v>
      </c>
    </row>
    <row r="15" spans="1:9">
      <c r="A15" s="26" t="s">
        <v>52</v>
      </c>
      <c r="B15" s="5">
        <v>45</v>
      </c>
      <c r="D15" s="17" t="s">
        <v>23</v>
      </c>
      <c r="E15" s="23"/>
      <c r="F15" s="2"/>
      <c r="I15" s="2"/>
    </row>
    <row r="16" spans="1:9" ht="12.75" customHeight="1">
      <c r="A16" s="26" t="s">
        <v>53</v>
      </c>
      <c r="B16" s="5">
        <v>48</v>
      </c>
      <c r="D16" s="17" t="s">
        <v>25</v>
      </c>
      <c r="E16" s="23">
        <f>E13*22</f>
        <v>5456000000000</v>
      </c>
      <c r="F16" s="2" t="s">
        <v>7890</v>
      </c>
      <c r="I16" s="2"/>
    </row>
    <row r="17" spans="1:9">
      <c r="A17" s="27" t="s">
        <v>54</v>
      </c>
      <c r="B17" s="18">
        <v>51</v>
      </c>
      <c r="D17" s="86" t="s">
        <v>26</v>
      </c>
      <c r="E17" s="24">
        <f>E3/E16</f>
        <v>4.2356533477995761E+128</v>
      </c>
      <c r="F17" s="2"/>
      <c r="I17" s="2"/>
    </row>
    <row r="18" spans="1:9">
      <c r="A18" s="27" t="s">
        <v>55</v>
      </c>
      <c r="B18" s="18">
        <v>54</v>
      </c>
      <c r="D18" s="17" t="s">
        <v>27</v>
      </c>
      <c r="E18" s="23">
        <v>2E+24</v>
      </c>
      <c r="F18" s="2" t="s">
        <v>7891</v>
      </c>
      <c r="I18" s="2"/>
    </row>
    <row r="19" spans="1:9">
      <c r="A19" s="27" t="s">
        <v>56</v>
      </c>
      <c r="B19" s="18">
        <v>57</v>
      </c>
      <c r="D19" s="86" t="s">
        <v>28</v>
      </c>
      <c r="E19" s="24">
        <f>E9/E3</f>
        <v>5.3763440860215052E-10</v>
      </c>
      <c r="F19" s="6"/>
      <c r="I19" s="2"/>
    </row>
    <row r="20" spans="1:9">
      <c r="A20" s="19" t="s">
        <v>57</v>
      </c>
      <c r="B20" s="20">
        <v>60</v>
      </c>
      <c r="D20" s="17" t="s">
        <v>523</v>
      </c>
      <c r="E20" s="30">
        <v>1.33E+50</v>
      </c>
      <c r="F20" s="2"/>
      <c r="I20" s="1"/>
    </row>
    <row r="21" spans="1:9">
      <c r="A21" s="28" t="s">
        <v>58</v>
      </c>
      <c r="B21" s="21">
        <v>63</v>
      </c>
      <c r="D21" s="17" t="s">
        <v>34</v>
      </c>
      <c r="E21" s="23">
        <f>E3/E20</f>
        <v>1.7375732831274051E+91</v>
      </c>
      <c r="F21" s="15"/>
      <c r="I21" s="1"/>
    </row>
    <row r="22" spans="1:9">
      <c r="A22" s="32" t="s">
        <v>1391</v>
      </c>
      <c r="B22" s="21">
        <v>66</v>
      </c>
      <c r="D22" s="17" t="s">
        <v>36</v>
      </c>
      <c r="E22" s="23">
        <v>100000000000000</v>
      </c>
      <c r="F22" s="16"/>
      <c r="I22" s="1"/>
    </row>
    <row r="23" spans="1:9">
      <c r="A23" s="33" t="s">
        <v>1392</v>
      </c>
      <c r="B23" s="21">
        <v>69</v>
      </c>
      <c r="D23" s="86" t="s">
        <v>1032</v>
      </c>
      <c r="E23" s="24">
        <f>E3/E22</f>
        <v>2.3109724665594484E+127</v>
      </c>
      <c r="F23" s="2"/>
      <c r="I23" s="1"/>
    </row>
    <row r="24" spans="1:9">
      <c r="A24" s="33" t="s">
        <v>1393</v>
      </c>
      <c r="B24" s="21">
        <v>72</v>
      </c>
      <c r="D24" s="17" t="s">
        <v>524</v>
      </c>
      <c r="E24" s="23">
        <v>1E+40</v>
      </c>
      <c r="F24" s="2"/>
      <c r="I24" s="1"/>
    </row>
    <row r="25" spans="1:9">
      <c r="A25" s="34" t="s">
        <v>1394</v>
      </c>
      <c r="B25" s="22">
        <v>75</v>
      </c>
      <c r="D25" s="17" t="s">
        <v>525</v>
      </c>
      <c r="E25" s="24">
        <f>E9/E24</f>
        <v>1.2424583153545423E+92</v>
      </c>
      <c r="F25" s="2"/>
      <c r="I25" s="1"/>
    </row>
    <row r="26" spans="1:9">
      <c r="A26" s="34" t="s">
        <v>2913</v>
      </c>
      <c r="B26" s="22">
        <v>78</v>
      </c>
      <c r="D26" s="17" t="s">
        <v>1033</v>
      </c>
      <c r="E26" s="29">
        <v>1.2E+57</v>
      </c>
      <c r="F26" s="2"/>
      <c r="I26" s="1"/>
    </row>
    <row r="27" spans="1:9">
      <c r="A27" s="34" t="s">
        <v>2914</v>
      </c>
      <c r="B27" s="22">
        <v>81</v>
      </c>
      <c r="D27" s="86" t="s">
        <v>1034</v>
      </c>
      <c r="E27" s="24">
        <f>E3/E26</f>
        <v>1.9258103887995404E+84</v>
      </c>
      <c r="F27" s="2"/>
      <c r="I27" s="1"/>
    </row>
    <row r="28" spans="1:9">
      <c r="A28" s="34" t="s">
        <v>2915</v>
      </c>
      <c r="B28" s="22">
        <v>84</v>
      </c>
      <c r="D28" s="17" t="s">
        <v>2028</v>
      </c>
      <c r="E28" s="23">
        <f>E26*400000000000</f>
        <v>4.8000000000000002E+68</v>
      </c>
      <c r="F28" s="2" t="s">
        <v>3591</v>
      </c>
      <c r="I28" s="2"/>
    </row>
    <row r="29" spans="1:9">
      <c r="A29" s="35" t="s">
        <v>2916</v>
      </c>
      <c r="B29" s="31">
        <v>87</v>
      </c>
      <c r="D29" s="86" t="s">
        <v>4603</v>
      </c>
      <c r="E29" s="24">
        <f>E3/E28</f>
        <v>4.8145259719988513E+72</v>
      </c>
      <c r="I29" s="2"/>
    </row>
    <row r="30" spans="1:9">
      <c r="A30" s="36" t="s">
        <v>3644</v>
      </c>
      <c r="B30" s="31">
        <v>90</v>
      </c>
      <c r="D30" s="17" t="s">
        <v>2871</v>
      </c>
      <c r="E30" s="23">
        <v>1E+80</v>
      </c>
    </row>
    <row r="31" spans="1:9">
      <c r="A31" s="36" t="s">
        <v>3645</v>
      </c>
      <c r="B31" s="31">
        <v>93</v>
      </c>
      <c r="D31" s="86" t="s">
        <v>2912</v>
      </c>
      <c r="E31" s="24">
        <f>E3/E30</f>
        <v>2.3109724665594486E+61</v>
      </c>
      <c r="F31" s="3" t="s">
        <v>4440</v>
      </c>
    </row>
    <row r="32" spans="1:9">
      <c r="A32" s="36" t="s">
        <v>3646</v>
      </c>
      <c r="B32" s="31">
        <v>96</v>
      </c>
      <c r="D32" s="86" t="s">
        <v>4604</v>
      </c>
      <c r="E32" s="94">
        <f>E3/1E+100</f>
        <v>2.3109724665594486E+41</v>
      </c>
      <c r="F32" s="3" t="s">
        <v>5893</v>
      </c>
    </row>
    <row r="33" spans="1:6">
      <c r="A33" s="37" t="s">
        <v>3647</v>
      </c>
      <c r="B33" s="38">
        <v>99</v>
      </c>
      <c r="D33" s="44"/>
      <c r="E33" s="44"/>
      <c r="F33" s="95"/>
    </row>
    <row r="34" spans="1:6">
      <c r="A34" s="92" t="s">
        <v>3798</v>
      </c>
      <c r="B34" s="93">
        <v>100</v>
      </c>
      <c r="D34" s="44"/>
      <c r="E34" s="62"/>
    </row>
    <row r="35" spans="1:6">
      <c r="A35" s="37" t="s">
        <v>3648</v>
      </c>
      <c r="B35" s="38">
        <v>102</v>
      </c>
      <c r="D35" s="44" t="s">
        <v>3265</v>
      </c>
      <c r="E35" s="23">
        <f>E30*E30</f>
        <v>1E+160</v>
      </c>
      <c r="F35" s="23"/>
    </row>
    <row r="36" spans="1:6">
      <c r="A36" s="39" t="s">
        <v>3649</v>
      </c>
      <c r="B36" s="38">
        <v>105</v>
      </c>
      <c r="D36" s="44" t="s">
        <v>5894</v>
      </c>
      <c r="E36" s="23">
        <f>E3/E30</f>
        <v>2.3109724665594486E+61</v>
      </c>
      <c r="F36" s="3" t="s">
        <v>6418</v>
      </c>
    </row>
    <row r="37" spans="1:6">
      <c r="A37" s="40" t="s">
        <v>3650</v>
      </c>
      <c r="B37" s="38">
        <v>108</v>
      </c>
      <c r="D37" s="44" t="s">
        <v>4353</v>
      </c>
      <c r="E37" s="148" t="e">
        <f>E3/F35*100</f>
        <v>#DIV/0!</v>
      </c>
    </row>
    <row r="38" spans="1:6" ht="18">
      <c r="A38" s="41" t="s">
        <v>3651</v>
      </c>
      <c r="B38" s="42">
        <v>111</v>
      </c>
      <c r="D38" s="44" t="s">
        <v>7888</v>
      </c>
      <c r="E38" s="149">
        <f>((E30*E30)/E30)</f>
        <v>1E+80</v>
      </c>
      <c r="F38" s="3" t="s">
        <v>7871</v>
      </c>
    </row>
    <row r="39" spans="1:6">
      <c r="A39" s="41" t="s">
        <v>3652</v>
      </c>
      <c r="B39" s="42">
        <v>114</v>
      </c>
      <c r="D39" s="44" t="s">
        <v>6419</v>
      </c>
      <c r="E39" s="103" t="s">
        <v>6416</v>
      </c>
      <c r="F39" s="3" t="s">
        <v>7889</v>
      </c>
    </row>
    <row r="40" spans="1:6">
      <c r="A40" s="41" t="s">
        <v>3653</v>
      </c>
      <c r="B40" s="41">
        <v>117</v>
      </c>
      <c r="D40" s="44" t="s">
        <v>6417</v>
      </c>
      <c r="E40" s="104">
        <f>E3/239</f>
        <v>9.6693408642654756E+138</v>
      </c>
    </row>
    <row r="41" spans="1:6">
      <c r="A41" s="41" t="s">
        <v>3654</v>
      </c>
      <c r="B41" s="41">
        <v>120</v>
      </c>
      <c r="D41" s="44" t="s">
        <v>7872</v>
      </c>
      <c r="E41" s="150">
        <f>E3/E38</f>
        <v>2.3109724665594486E+61</v>
      </c>
    </row>
    <row r="42" spans="1:6">
      <c r="A42" s="41" t="s">
        <v>3655</v>
      </c>
      <c r="B42" s="41">
        <v>123</v>
      </c>
    </row>
    <row r="43" spans="1:6">
      <c r="A43" s="43" t="s">
        <v>4912</v>
      </c>
      <c r="B43" s="43">
        <v>126</v>
      </c>
    </row>
    <row r="44" spans="1:6">
      <c r="A44" s="43" t="s">
        <v>4913</v>
      </c>
      <c r="B44" s="43">
        <v>129</v>
      </c>
    </row>
    <row r="45" spans="1:6">
      <c r="A45" s="43" t="s">
        <v>4914</v>
      </c>
      <c r="B45" s="43">
        <v>132</v>
      </c>
      <c r="D45" s="3">
        <v>53611200</v>
      </c>
      <c r="E45" s="3" t="s">
        <v>7900</v>
      </c>
    </row>
    <row r="46" spans="1:6">
      <c r="A46" s="43" t="s">
        <v>4915</v>
      </c>
      <c r="B46" s="43">
        <v>135</v>
      </c>
      <c r="D46" s="172">
        <v>1.7E+106</v>
      </c>
      <c r="E46" s="3" t="s">
        <v>7901</v>
      </c>
    </row>
    <row r="47" spans="1:6">
      <c r="A47" s="175" t="s">
        <v>7895</v>
      </c>
      <c r="B47" s="176">
        <v>137</v>
      </c>
      <c r="D47" s="172">
        <f>D46*D45</f>
        <v>9.1139039999999996E+113</v>
      </c>
      <c r="E47" s="3" t="s">
        <v>7902</v>
      </c>
    </row>
    <row r="48" spans="1:6">
      <c r="A48" s="175" t="s">
        <v>7896</v>
      </c>
      <c r="B48" s="176">
        <v>138</v>
      </c>
      <c r="D48" s="3" t="s">
        <v>7903</v>
      </c>
    </row>
    <row r="49" spans="1:5" ht="15">
      <c r="A49" s="175" t="s">
        <v>7897</v>
      </c>
      <c r="B49" s="176">
        <v>139</v>
      </c>
      <c r="D49" s="173">
        <f>E3/D47</f>
        <v>2.5356559236957604E+27</v>
      </c>
      <c r="E49" s="174" t="s">
        <v>7904</v>
      </c>
    </row>
    <row r="50" spans="1:5">
      <c r="A50" s="175" t="s">
        <v>7898</v>
      </c>
      <c r="B50" s="176">
        <v>140</v>
      </c>
    </row>
    <row r="51" spans="1:5">
      <c r="A51" s="175" t="s">
        <v>7899</v>
      </c>
      <c r="B51" s="176">
        <v>141</v>
      </c>
      <c r="D51" s="95"/>
      <c r="E51" s="95"/>
    </row>
    <row r="56" spans="1:5">
      <c r="A56" t="s">
        <v>4909</v>
      </c>
      <c r="B56" s="3">
        <v>153</v>
      </c>
    </row>
    <row r="58" spans="1:5">
      <c r="A58" t="s">
        <v>4910</v>
      </c>
      <c r="B58">
        <v>183</v>
      </c>
    </row>
    <row r="60" spans="1:5">
      <c r="A60" t="s">
        <v>4911</v>
      </c>
      <c r="B60" s="3">
        <v>213</v>
      </c>
    </row>
  </sheetData>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2"/>
  <sheetViews>
    <sheetView zoomScale="160" zoomScaleNormal="160" zoomScalePageLayoutView="160" workbookViewId="0">
      <selection activeCell="J7" sqref="J7"/>
    </sheetView>
  </sheetViews>
  <sheetFormatPr baseColWidth="10" defaultColWidth="8.83203125" defaultRowHeight="12" x14ac:dyDescent="0"/>
  <cols>
    <col min="3" max="3" width="16.6640625" customWidth="1"/>
    <col min="4" max="12" width="3.5" style="129" customWidth="1"/>
  </cols>
  <sheetData>
    <row r="3" spans="3:12" ht="95.25" customHeight="1">
      <c r="D3" s="129" t="s">
        <v>7328</v>
      </c>
      <c r="E3" s="129" t="s">
        <v>7329</v>
      </c>
      <c r="F3" s="129" t="s">
        <v>7330</v>
      </c>
      <c r="G3" s="129" t="s">
        <v>7331</v>
      </c>
      <c r="H3" s="129" t="s">
        <v>7332</v>
      </c>
      <c r="I3" s="129" t="s">
        <v>7333</v>
      </c>
      <c r="J3" s="129" t="s">
        <v>7334</v>
      </c>
      <c r="K3" s="129" t="s">
        <v>7335</v>
      </c>
      <c r="L3" s="129" t="s">
        <v>7336</v>
      </c>
    </row>
    <row r="4" spans="3:12" ht="13">
      <c r="C4" s="64" t="s">
        <v>1527</v>
      </c>
      <c r="D4" s="130">
        <v>0</v>
      </c>
      <c r="E4" s="130"/>
      <c r="F4" s="130"/>
      <c r="G4" s="130"/>
      <c r="H4" s="130"/>
      <c r="I4" s="130"/>
      <c r="J4" s="130"/>
      <c r="K4" s="130"/>
      <c r="L4" s="130"/>
    </row>
    <row r="5" spans="3:12">
      <c r="C5" s="63" t="s">
        <v>3757</v>
      </c>
      <c r="D5" s="130"/>
      <c r="E5" s="130"/>
      <c r="F5" s="130"/>
      <c r="G5" s="130"/>
      <c r="H5" s="130"/>
      <c r="I5" s="130"/>
      <c r="J5" s="130"/>
      <c r="K5" s="130"/>
      <c r="L5" s="130"/>
    </row>
    <row r="6" spans="3:12">
      <c r="C6" s="68" t="s">
        <v>2120</v>
      </c>
      <c r="D6" s="130"/>
      <c r="E6" s="130"/>
      <c r="F6" s="130"/>
      <c r="G6" s="130"/>
      <c r="H6" s="130"/>
      <c r="I6" s="130"/>
      <c r="J6" s="130"/>
      <c r="K6" s="130"/>
      <c r="L6" s="130"/>
    </row>
    <row r="7" spans="3:12">
      <c r="C7" s="88" t="s">
        <v>2121</v>
      </c>
      <c r="D7" s="130"/>
      <c r="E7" s="130"/>
      <c r="F7" s="130"/>
      <c r="G7" s="130"/>
      <c r="H7" s="130"/>
      <c r="I7" s="130"/>
      <c r="J7" s="130"/>
      <c r="K7" s="130"/>
      <c r="L7" s="130"/>
    </row>
    <row r="8" spans="3:12">
      <c r="C8" s="68" t="s">
        <v>3725</v>
      </c>
      <c r="D8" s="130"/>
      <c r="E8" s="130"/>
      <c r="F8" s="130"/>
      <c r="G8" s="130"/>
      <c r="H8" s="130"/>
      <c r="I8" s="130"/>
      <c r="J8" s="130"/>
      <c r="K8" s="130"/>
      <c r="L8" s="130"/>
    </row>
    <row r="9" spans="3:12">
      <c r="C9" s="64" t="s">
        <v>1503</v>
      </c>
      <c r="D9" s="130"/>
      <c r="E9" s="130"/>
      <c r="F9" s="130"/>
      <c r="G9" s="130"/>
      <c r="H9" s="130"/>
      <c r="I9" s="130"/>
      <c r="J9" s="130"/>
      <c r="K9" s="130"/>
      <c r="L9" s="130"/>
    </row>
    <row r="10" spans="3:12">
      <c r="C10" s="68" t="s">
        <v>1503</v>
      </c>
      <c r="D10" s="130"/>
      <c r="E10" s="130"/>
      <c r="F10" s="130"/>
      <c r="G10" s="130"/>
      <c r="H10" s="130"/>
      <c r="I10" s="130"/>
      <c r="J10" s="130"/>
      <c r="K10" s="130"/>
      <c r="L10" s="130"/>
    </row>
    <row r="11" spans="3:12">
      <c r="C11" s="68" t="s">
        <v>2193</v>
      </c>
      <c r="D11" s="130"/>
      <c r="E11" s="130"/>
      <c r="F11" s="130"/>
      <c r="G11" s="130"/>
      <c r="H11" s="130"/>
      <c r="I11" s="130"/>
      <c r="J11" s="130"/>
      <c r="K11" s="130"/>
      <c r="L11" s="130"/>
    </row>
    <row r="12" spans="3:12">
      <c r="C12" s="68" t="s">
        <v>4600</v>
      </c>
      <c r="D12" s="130"/>
      <c r="E12" s="130"/>
      <c r="F12" s="130"/>
      <c r="G12" s="130"/>
      <c r="H12" s="130"/>
      <c r="I12" s="130"/>
      <c r="J12" s="130"/>
      <c r="K12" s="130"/>
      <c r="L12" s="130"/>
    </row>
  </sheetData>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 Story</vt:lpstr>
      <vt:lpstr>My Story</vt:lpstr>
      <vt:lpstr>Calculations</vt:lpstr>
      <vt:lpstr>Sheet1</vt:lpstr>
    </vt:vector>
  </TitlesOfParts>
  <Company>Richard.Patterson.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 Story.</dc:title>
  <dc:creator>rws</dc:creator>
  <cp:lastModifiedBy>Richard Patterson</cp:lastModifiedBy>
  <dcterms:created xsi:type="dcterms:W3CDTF">2005-04-12T12:35:30Z</dcterms:created>
  <dcterms:modified xsi:type="dcterms:W3CDTF">2019-04-27T03:30:01Z</dcterms:modified>
</cp:coreProperties>
</file>